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57" documentId="13_ncr:1_{F6CB121F-512D-4AA6-A0C1-0FB36C537598}" xr6:coauthVersionLast="47" xr6:coauthVersionMax="47" xr10:uidLastSave="{253F8B90-676F-4501-B115-E018DC036263}"/>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<sst xmlns="http://schemas.openxmlformats.org/spreadsheetml/2006/main" count="179018" uniqueCount="39099">
  <si>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</si>
  <si>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</si>
  <si>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</si>
  <si>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</si>
  <si>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</si>
  <si>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</si>
  <si>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</si>
  <si>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</si>
  <si>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</si>
  <si>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</si>
  <si>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</si>
  <si>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</si>
  <si>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</si>
  <si>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</si>
  <si>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</si>
  <si>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</si>
  <si>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</si>
  <si>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</si>
  <si>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</si>
  <si>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</si>
  <si>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</si>
  <si>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</si>
  <si>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</si>
  <si>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</si>
  <si>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</si>
  <si>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</si>
  <si>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</si>
  <si>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</si>
  <si>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</si>
  <si>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</si>
  <si>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</si>
  <si>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</si>
  <si>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</si>
  <si>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</si>
  <si>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</si>
  <si>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</si>
  <si>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</si>
  <si>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</si>
  <si>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</si>
  <si>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</si>
  <si>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</si>
  <si>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</si>
  <si>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</si>
  <si>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</si>
  <si>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</si>
  <si>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</si>
  <si>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</si>
  <si>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</si>
  <si>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</si>
  <si>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</si>
  <si>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</si>
  <si>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</si>
  <si>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</si>
  <si>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</si>
  <si>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</si>
  <si>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</si>
  <si>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</si>
  <si>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</si>
  <si>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</si>
  <si>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</si>
  <si>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</si>
  <si>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</si>
  <si>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</si>
  <si>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</si>
  <si>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</si>
  <si>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</si>
  <si>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</si>
  <si>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</si>
  <si>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</si>
  <si>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</si>
  <si>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</si>
  <si>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</si>
  <si>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</si>
  <si>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</si>
  <si>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</si>
  <si>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</si>
  <si>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</si>
  <si>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</si>
  <si>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</si>
  <si>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</si>
  <si>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</si>
  <si>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</si>
  <si>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</si>
  <si>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</si>
  <si>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</si>
  <si>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</si>
  <si>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</si>
  <si>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</si>
  <si>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</si>
  <si>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</si>
  <si>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</si>
  <si>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</si>
  <si>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</si>
  <si>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</si>
  <si>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</si>
  <si>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</si>
  <si>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</si>
  <si>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</si>
  <si>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</si>
  <si>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</si>
  <si>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</si>
  <si>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</si>
  <si>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</si>
  <si>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</si>
  <si>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</si>
  <si>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</si>
  <si>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</si>
  <si>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</si>
  <si>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</si>
  <si>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</si>
  <si>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</si>
  <si>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</si>
  <si>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</si>
  <si>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</si>
  <si>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</si>
  <si>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</si>
  <si>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</si>
  <si>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</si>
  <si>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</si>
  <si>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</si>
  <si>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</si>
  <si>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</si>
  <si>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</si>
  <si>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</si>
  <si>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</si>
  <si>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</si>
  <si>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</si>
  <si>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</si>
  <si>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</si>
  <si>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</si>
  <si>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</si>
  <si>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</si>
  <si>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</si>
  <si>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</si>
  <si>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</si>
  <si>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</si>
  <si>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</si>
  <si>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</si>
  <si>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</si>
  <si>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</si>
  <si>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</si>
  <si>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</si>
  <si>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</si>
  <si>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</si>
  <si>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</si>
  <si>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</si>
  <si>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</si>
  <si>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</si>
  <si>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</si>
  <si>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</si>
  <si>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</si>
  <si>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</si>
  <si>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</si>
  <si>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</si>
  <si>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</si>
  <si>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</si>
  <si>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</si>
  <si>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</si>
  <si>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</si>
  <si>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</si>
  <si>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</si>
  <si>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</si>
  <si>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</si>
  <si>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</si>
  <si>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</si>
  <si>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</si>
  <si>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</si>
  <si>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</si>
  <si>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</si>
  <si>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</si>
  <si>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</si>
  <si>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</si>
  <si>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</si>
  <si>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</si>
  <si>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</si>
  <si>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</si>
  <si>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</si>
  <si>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</si>
  <si>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</si>
  <si>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</si>
  <si>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</si>
  <si>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</si>
  <si>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</si>
  <si>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</si>
  <si>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</si>
  <si>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</si>
  <si>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</si>
  <si>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</si>
  <si>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</si>
  <si>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</si>
  <si>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</si>
  <si>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</si>
  <si>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</si>
  <si>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</si>
  <si>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</si>
  <si>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</si>
  <si>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</si>
  <si>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</si>
  <si>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</si>
  <si>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</si>
  <si>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</si>
  <si>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</si>
  <si>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</si>
  <si>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</si>
  <si>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</si>
  <si>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</si>
  <si>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</si>
  <si>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</si>
  <si>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</si>
  <si>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</si>
  <si>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</si>
  <si>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</si>
  <si>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</si>
  <si>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</si>
  <si>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</si>
  <si>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</si>
  <si>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</si>
  <si>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</si>
  <si>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</si>
  <si>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</si>
  <si>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</si>
  <si>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</si>
  <si>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</si>
  <si>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</si>
  <si>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</si>
  <si>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</si>
  <si>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</si>
  <si>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</si>
  <si>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</si>
  <si>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</si>
  <si>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</si>
  <si>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</si>
  <si>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</si>
  <si>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</si>
  <si>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</si>
  <si>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</si>
  <si>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</si>
  <si>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</si>
  <si>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</si>
  <si>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</si>
  <si>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</si>
  <si>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</si>
  <si>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</si>
  <si>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</si>
  <si>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</si>
  <si>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</si>
  <si>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</si>
  <si>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</si>
  <si>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</si>
  <si>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</si>
  <si>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</si>
  <si>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</si>
  <si>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</si>
  <si>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</si>
  <si>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</si>
  <si>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</si>
  <si>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</si>
  <si>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</si>
  <si>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</si>
  <si>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</si>
  <si>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</si>
  <si>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</si>
  <si>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</si>
  <si>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</si>
  <si>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</si>
  <si>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</si>
  <si>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</si>
  <si>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</si>
  <si>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</si>
  <si>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</si>
  <si>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</si>
  <si>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</si>
  <si>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</si>
  <si>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</si>
  <si>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</si>
  <si>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</si>
  <si>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</si>
  <si>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</si>
  <si>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</si>
  <si>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</si>
  <si>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</si>
  <si>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</si>
  <si>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</si>
  <si>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</si>
  <si>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</si>
  <si>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</si>
  <si>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</si>
  <si>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</si>
  <si>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</si>
  <si>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</si>
  <si>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</si>
  <si>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</si>
  <si>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</si>
  <si>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</si>
  <si>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</si>
  <si>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</si>
  <si>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</si>
  <si>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</si>
  <si>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</si>
  <si>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</si>
  <si>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</si>
  <si>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</si>
  <si>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</si>
  <si>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</si>
  <si>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</si>
  <si>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</si>
  <si>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</si>
  <si>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</si>
  <si>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</si>
  <si>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</si>
  <si>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</si>
  <si>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</si>
  <si>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</si>
  <si>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</si>
  <si>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</si>
  <si>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</si>
  <si>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</si>
  <si>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</si>
  <si>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</si>
  <si>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</si>
  <si>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</si>
  <si>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</si>
  <si>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</si>
  <si>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</si>
  <si>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</si>
  <si>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</si>
  <si>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</si>
  <si>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</si>
  <si>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</si>
  <si>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</si>
  <si>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</si>
  <si>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</si>
  <si>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</si>
  <si>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</si>
  <si>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</si>
  <si>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</si>
  <si>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</si>
  <si>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</si>
  <si>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</si>
  <si>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</si>
  <si>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</si>
  <si>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</si>
  <si>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</si>
  <si>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</si>
  <si>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</si>
  <si>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</si>
  <si>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</si>
  <si>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</si>
  <si>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</si>
  <si>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</si>
  <si>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</si>
  <si>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</si>
  <si>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</si>
  <si>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</si>
  <si>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</si>
  <si>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</si>
  <si>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</si>
  <si>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</si>
  <si>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</si>
  <si>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</si>
  <si>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</si>
  <si>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</si>
  <si>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</si>
  <si>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</si>
  <si>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</si>
  <si>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</si>
  <si>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</si>
  <si>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</si>
  <si>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</si>
  <si>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</si>
  <si>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</si>
  <si>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</si>
  <si>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</si>
  <si>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</si>
  <si>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</si>
  <si>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</si>
  <si>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</si>
  <si>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</si>
  <si>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</si>
  <si>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</si>
  <si>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</si>
  <si>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</si>
  <si>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</si>
  <si>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</si>
  <si>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</si>
  <si>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</si>
  <si>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</si>
  <si>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</si>
  <si>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</si>
  <si>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</si>
  <si>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</si>
  <si>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</si>
  <si>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</si>
  <si>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</si>
  <si>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</si>
  <si>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</si>
  <si>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</si>
  <si>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</si>
  <si>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</si>
  <si>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</si>
  <si>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</si>
  <si>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</si>
  <si>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</si>
  <si>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</si>
  <si>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</si>
  <si>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</si>
  <si>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</si>
  <si>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</si>
  <si>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</si>
  <si>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</si>
  <si>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</si>
  <si>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</si>
  <si>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</si>
  <si>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</si>
  <si>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</si>
  <si>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</si>
  <si>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</si>
  <si>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</si>
  <si>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</si>
  <si>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</si>
  <si>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</si>
  <si>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</si>
  <si>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</si>
  <si>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</si>
  <si>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</si>
  <si>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</si>
  <si>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</si>
  <si>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</si>
  <si>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</si>
  <si>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</si>
  <si>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</si>
  <si>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</si>
  <si>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</si>
  <si>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</si>
  <si>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</si>
  <si>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</si>
  <si>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</si>
  <si>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</si>
  <si>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</si>
  <si>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</si>
  <si>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</si>
  <si>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</si>
  <si>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</si>
  <si>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</si>
  <si>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</si>
  <si>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</si>
  <si>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</si>
  <si>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</si>
  <si>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</si>
  <si>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</si>
  <si>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</si>
  <si>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</si>
  <si>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</si>
  <si>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</si>
  <si>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</si>
  <si>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</si>
  <si>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</si>
  <si>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</si>
  <si>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</si>
  <si>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</si>
  <si>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</si>
  <si>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</si>
  <si>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</si>
  <si>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</si>
  <si>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</si>
  <si>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</si>
  <si>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</si>
  <si>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</si>
  <si>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</si>
  <si>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</si>
  <si>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</si>
  <si>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</si>
  <si>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</si>
  <si>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</si>
  <si>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</si>
  <si>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</si>
  <si>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</si>
  <si>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</si>
  <si>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</si>
  <si>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</si>
  <si>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</si>
  <si>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</si>
  <si>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</si>
  <si>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</si>
  <si>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</si>
  <si>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</si>
  <si>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</si>
  <si>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</si>
  <si>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</si>
  <si>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</si>
  <si>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</si>
  <si>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</si>
  <si>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</si>
  <si>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</si>
  <si>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</si>
  <si>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</si>
  <si>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</si>
  <si>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</si>
  <si>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</si>
  <si>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</si>
  <si>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</si>
  <si>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</si>
  <si>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</si>
  <si>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</si>
  <si>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</si>
  <si>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</si>
  <si>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</si>
  <si>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</si>
  <si>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</si>
  <si>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</si>
  <si>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</si>
  <si>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</si>
  <si>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</si>
  <si>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</si>
  <si>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</si>
  <si>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</si>
  <si>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</si>
  <si>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</si>
  <si>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</si>
  <si>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</si>
  <si>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</si>
  <si>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</si>
  <si>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</si>
  <si>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</si>
  <si>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</si>
  <si>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</si>
  <si>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</si>
  <si>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</si>
  <si>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</si>
  <si>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</si>
  <si>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</si>
  <si>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</si>
  <si>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</si>
  <si>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</si>
  <si>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</si>
  <si>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</si>
  <si>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</si>
  <si>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</si>
  <si>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</si>
  <si>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</si>
  <si>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</si>
  <si>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</si>
  <si>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</si>
  <si>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</si>
  <si>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</si>
  <si>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</si>
  <si>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</si>
  <si>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</si>
  <si>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</si>
  <si>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</si>
  <si>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</si>
  <si>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</si>
  <si>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</si>
  <si>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</si>
  <si>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</si>
  <si>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</si>
  <si>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</si>
  <si>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</si>
  <si>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</si>
  <si>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</si>
  <si>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</si>
  <si>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</si>
  <si>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</si>
  <si>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</si>
  <si>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</si>
  <si>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</si>
  <si>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</si>
  <si>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</si>
  <si>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</si>
  <si>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</si>
  <si>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</si>
  <si>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</si>
  <si>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</si>
  <si>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</si>
  <si>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</si>
  <si>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</si>
  <si>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</si>
  <si>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</si>
  <si>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</si>
  <si>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</si>
  <si>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</si>
  <si>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</si>
  <si>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</si>
  <si>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</si>
  <si>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</si>
  <si>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</si>
  <si>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</si>
  <si>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</si>
  <si>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</si>
  <si>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</si>
  <si>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</si>
  <si>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</si>
  <si>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</si>
  <si>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</si>
  <si>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</si>
  <si>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</si>
  <si>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</si>
  <si>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</si>
  <si>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</si>
  <si>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</si>
  <si>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</si>
  <si>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</si>
  <si>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</si>
  <si>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</si>
  <si>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</si>
  <si>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</si>
  <si>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</si>
  <si>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</si>
  <si>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</si>
  <si>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</si>
  <si>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</si>
  <si>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</si>
  <si>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</si>
  <si>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</si>
  <si>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</si>
  <si>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</si>
  <si>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</si>
  <si>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</si>
  <si>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</si>
  <si>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</si>
  <si>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</si>
  <si>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</si>
  <si>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</si>
  <si>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</si>
  <si>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</si>
  <si>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</si>
  <si>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</si>
  <si>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</si>
  <si>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</si>
  <si>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</si>
  <si>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</si>
  <si>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</si>
  <si>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</si>
  <si>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</si>
  <si>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</si>
  <si>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</si>
  <si>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</si>
  <si>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</si>
  <si>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</si>
  <si>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</si>
  <si>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</si>
  <si>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</si>
  <si>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</si>
  <si>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</si>
  <si>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</si>
  <si>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</si>
  <si>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</si>
  <si>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</si>
  <si>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</si>
  <si>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</si>
  <si>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</si>
  <si>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</si>
  <si>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</si>
  <si>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</si>
  <si>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</si>
  <si>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</si>
  <si>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</si>
  <si>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</si>
  <si>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</si>
  <si>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</si>
  <si>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</si>
  <si>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</si>
  <si>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</si>
  <si>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</si>
  <si>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</si>
  <si>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</si>
  <si>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</si>
  <si>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</si>
  <si>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</si>
  <si>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</si>
  <si>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</si>
  <si>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</si>
  <si>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</si>
  <si>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</si>
  <si>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</si>
  <si>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</si>
  <si>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</si>
  <si>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</si>
  <si>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</si>
  <si>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</si>
  <si>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</si>
  <si>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</si>
  <si>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</si>
  <si>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</si>
  <si>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</si>
  <si>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</si>
  <si>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</si>
  <si>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</si>
  <si>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</si>
  <si>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</si>
  <si>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</si>
  <si>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</si>
  <si>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</si>
  <si>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</si>
  <si>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</si>
  <si>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</si>
  <si>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</si>
  <si>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</si>
  <si>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</si>
  <si>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</si>
  <si>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</si>
  <si>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</si>
  <si>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</si>
  <si>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</si>
  <si>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</si>
  <si>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</si>
  <si>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</si>
  <si>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</si>
  <si>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</si>
  <si>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</si>
  <si>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</si>
  <si>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</si>
  <si>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</si>
  <si>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</si>
  <si>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</si>
  <si>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</si>
  <si>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</si>
  <si>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</si>
  <si>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</si>
  <si>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</si>
  <si>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</si>
  <si>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</si>
  <si>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</si>
  <si>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</si>
  <si>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</si>
  <si>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</si>
  <si>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</si>
  <si>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</si>
  <si>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</si>
  <si>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</si>
  <si>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</si>
  <si>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</si>
  <si>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</si>
  <si>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</si>
  <si>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</si>
  <si>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</si>
  <si>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</si>
  <si>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</si>
  <si>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</si>
  <si>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</si>
  <si>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</si>
  <si>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</si>
  <si>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</si>
  <si>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</si>
  <si>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</si>
  <si>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</si>
  <si>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</si>
  <si>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</si>
  <si>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</si>
  <si>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</si>
  <si>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</si>
  <si>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</si>
  <si>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</si>
  <si>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</si>
  <si>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</si>
  <si>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</si>
  <si>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</si>
  <si>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</si>
  <si>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</si>
  <si>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</si>
  <si>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</si>
  <si>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</si>
  <si>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</si>
  <si>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</si>
  <si>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</si>
  <si>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</si>
  <si>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</si>
  <si>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</si>
  <si>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</si>
  <si>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</si>
  <si>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</si>
  <si>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</si>
  <si>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</si>
  <si>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</si>
  <si>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</si>
  <si>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</si>
  <si>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</si>
  <si>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</si>
  <si>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</si>
  <si>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</si>
  <si>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</si>
  <si>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</si>
  <si>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</si>
  <si>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</si>
  <si>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</si>
  <si>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</si>
  <si>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</si>
  <si>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</si>
  <si>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</si>
  <si>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</si>
  <si>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</si>
  <si>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</si>
  <si>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</si>
  <si>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</si>
  <si>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</si>
  <si>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</si>
  <si>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</si>
  <si>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</si>
  <si>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</si>
  <si>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</si>
  <si>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</si>
  <si>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</si>
  <si>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</si>
  <si>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</si>
  <si>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</si>
  <si>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</si>
  <si>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</si>
  <si>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</si>
  <si>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</si>
  <si>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</si>
  <si>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</si>
  <si>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</si>
  <si>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</si>
  <si>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</si>
  <si>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</si>
  <si>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</si>
  <si>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</si>
  <si>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</si>
  <si>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</si>
  <si>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</si>
  <si>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</si>
  <si>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</si>
  <si>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</si>
  <si>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</si>
  <si>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</si>
  <si>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</si>
  <si>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</si>
  <si>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</si>
  <si>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</si>
  <si>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</si>
  <si>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</si>
  <si>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</si>
  <si>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</si>
  <si>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</si>
  <si>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</si>
  <si>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</si>
  <si>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</si>
  <si>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</si>
  <si>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</si>
  <si>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</si>
  <si>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</si>
  <si>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</si>
  <si>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</si>
  <si>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</si>
  <si>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</si>
  <si>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</si>
  <si>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</si>
  <si>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</si>
  <si>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</si>
  <si>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</si>
  <si>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</si>
  <si>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</si>
  <si>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</si>
  <si>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</si>
  <si>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</si>
  <si>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</si>
  <si>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</si>
  <si>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</si>
  <si>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</si>
  <si>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</si>
  <si>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</si>
  <si>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</si>
  <si>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</si>
  <si>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</si>
  <si>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</si>
  <si>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</si>
  <si>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</si>
  <si>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</si>
  <si>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</si>
  <si>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</si>
  <si>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</si>
  <si>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</si>
  <si>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</si>
  <si>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</si>
  <si>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</si>
  <si>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</si>
  <si>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</si>
  <si>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</si>
  <si>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</si>
  <si>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</si>
  <si>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</si>
  <si>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</si>
  <si>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</si>
  <si>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</si>
  <si>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</si>
  <si>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</si>
  <si>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</si>
  <si>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</si>
  <si>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</si>
  <si>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</si>
  <si>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</si>
  <si>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</si>
  <si>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</si>
  <si>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</si>
  <si>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</si>
  <si>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</si>
  <si>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</si>
  <si>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</si>
  <si>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</si>
  <si>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</si>
  <si>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</si>
  <si>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</si>
  <si>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</si>
  <si>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</si>
  <si>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</si>
  <si>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</si>
  <si>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</si>
  <si>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</si>
  <si>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</si>
  <si>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</si>
  <si>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</si>
  <si>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</si>
  <si>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</si>
  <si>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</si>
  <si>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</si>
  <si>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</si>
  <si>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</si>
  <si>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</si>
  <si>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</si>
  <si>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</si>
  <si>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</si>
  <si>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</si>
  <si>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</si>
  <si>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</si>
  <si>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</si>
  <si>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</si>
  <si>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</si>
  <si>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</si>
  <si>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</si>
  <si>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</si>
  <si>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</si>
  <si>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</si>
  <si>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</si>
  <si>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</si>
  <si>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</si>
  <si>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</si>
  <si>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</si>
  <si>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</si>
  <si>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</si>
  <si>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</si>
  <si>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</si>
  <si>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</si>
  <si>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</si>
  <si>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</si>
  <si>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</si>
  <si>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</si>
  <si>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</si>
  <si>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</si>
  <si>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</si>
  <si>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</si>
  <si>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</si>
  <si>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</si>
  <si>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</si>
  <si>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</si>
  <si>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</si>
  <si>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</si>
  <si>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</si>
  <si>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</si>
  <si>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</si>
  <si>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</si>
  <si>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</si>
  <si>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</si>
  <si>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</si>
  <si>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</si>
  <si>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</si>
  <si>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</si>
  <si>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</si>
  <si>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</si>
  <si>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</si>
  <si>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</si>
  <si>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</si>
  <si>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</si>
  <si>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</si>
  <si>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</si>
  <si>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</si>
  <si>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</si>
  <si>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</si>
  <si>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</si>
  <si>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</si>
  <si>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</si>
  <si>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</si>
  <si>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</si>
  <si>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</si>
  <si>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</si>
  <si>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</si>
  <si>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</si>
  <si>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</si>
  <si>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</si>
  <si>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</si>
  <si>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</si>
  <si>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</si>
  <si>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</si>
  <si>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</si>
  <si>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</si>
  <si>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</si>
  <si>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</si>
  <si>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</si>
  <si>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</si>
  <si>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</si>
  <si>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</si>
  <si>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</si>
  <si>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</si>
  <si>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</si>
  <si>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</si>
  <si>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</si>
  <si>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</si>
  <si>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</si>
  <si>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</si>
  <si>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</si>
  <si>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</si>
  <si>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</si>
  <si>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</si>
  <si>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</si>
  <si>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</si>
  <si>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</si>
  <si>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</si>
  <si>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</si>
  <si>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</si>
  <si>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</si>
  <si>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</si>
  <si>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</si>
  <si>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</si>
  <si>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</si>
  <si>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</si>
  <si>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</si>
  <si>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</si>
  <si>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</si>
  <si>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</si>
  <si>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</si>
  <si>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</si>
  <si>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</si>
  <si>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</si>
  <si>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</si>
  <si>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</si>
  <si>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</si>
  <si>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</si>
  <si>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</si>
  <si>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</si>
  <si>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</si>
  <si>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</si>
  <si>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</si>
  <si>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</si>
  <si>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</si>
  <si>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</si>
  <si>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</si>
  <si>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</si>
  <si>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</si>
  <si>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</si>
  <si>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</si>
  <si>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</si>
  <si>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</si>
  <si>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</si>
  <si>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</si>
  <si>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</si>
  <si>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</si>
  <si>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</si>
  <si>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</si>
  <si>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</si>
  <si>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</si>
  <si>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</si>
  <si>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</si>
  <si>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</si>
  <si>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</si>
  <si>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</si>
  <si>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</si>
  <si>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</si>
  <si>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</si>
  <si>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</si>
  <si>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</si>
  <si>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</si>
  <si>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</si>
  <si>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</si>
  <si>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</si>
  <si>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</si>
  <si>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</si>
  <si>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</si>
  <si>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</si>
  <si>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</si>
  <si>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</si>
  <si>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</si>
  <si>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</si>
  <si>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</si>
  <si>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</si>
  <si>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</si>
  <si>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</si>
  <si>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</si>
  <si>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</si>
  <si>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</si>
  <si>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</si>
  <si>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</si>
  <si>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</si>
  <si>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</si>
  <si>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</si>
  <si>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</si>
  <si>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</si>
  <si>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</si>
  <si>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</si>
  <si>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</si>
  <si>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</si>
  <si>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</si>
  <si>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</si>
  <si>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</si>
  <si>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</si>
  <si>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</si>
  <si>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</si>
  <si>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</si>
  <si>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</si>
  <si>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</si>
  <si>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</si>
  <si>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</si>
  <si>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</si>
  <si>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</si>
  <si>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</si>
  <si>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</si>
  <si>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</si>
  <si>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</si>
  <si>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</si>
  <si>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</si>
  <si>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</si>
  <si>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</si>
  <si>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</si>
  <si>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</si>
  <si>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</si>
  <si>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</si>
  <si>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</si>
  <si>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</si>
  <si>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</si>
  <si>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</si>
  <si>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</si>
  <si>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</si>
  <si>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</si>
  <si>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</si>
  <si>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</si>
  <si>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</si>
  <si>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</si>
  <si>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</si>
  <si>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</si>
  <si>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</si>
  <si>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</si>
  <si>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</si>
  <si>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</si>
  <si>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</si>
  <si>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</si>
  <si>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</si>
  <si>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</si>
  <si>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</si>
  <si>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</si>
  <si>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</si>
  <si>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</si>
  <si>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</si>
  <si>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</si>
  <si>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</si>
  <si>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</si>
  <si>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</si>
  <si>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</si>
  <si>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</si>
  <si>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</si>
  <si>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</si>
  <si>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</si>
  <si>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</si>
  <si>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</si>
  <si>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</si>
  <si>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</si>
  <si>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</si>
  <si>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</si>
  <si>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</si>
  <si>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</si>
  <si>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</si>
  <si>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</si>
  <si>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</si>
  <si>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</si>
  <si>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</si>
  <si>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</si>
  <si>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</si>
  <si>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</si>
  <si>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</si>
  <si>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</si>
  <si>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</si>
  <si>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</si>
  <si>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</si>
  <si>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</si>
  <si>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</si>
  <si>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</si>
  <si>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</si>
  <si>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</si>
  <si>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</si>
  <si>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</si>
  <si>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</si>
  <si>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</si>
  <si>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</si>
  <si>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</si>
  <si>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</si>
  <si>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</si>
  <si>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</si>
  <si>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</si>
  <si>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</si>
  <si>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</si>
  <si>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</si>
  <si>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</si>
  <si>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</si>
  <si>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</si>
  <si>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</si>
  <si>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</si>
  <si>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</si>
  <si>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</si>
  <si>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</si>
  <si>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</si>
  <si>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</si>
  <si>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</si>
  <si>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</si>
  <si>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</si>
  <si>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</si>
  <si>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</si>
  <si>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</si>
  <si>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</si>
  <si>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</si>
  <si>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</si>
  <si>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</si>
  <si>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</si>
  <si>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</si>
  <si>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</si>
  <si>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</si>
  <si>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</si>
  <si>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</si>
  <si>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</si>
  <si>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</si>
  <si>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</si>
  <si>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</si>
  <si>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</si>
  <si>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</si>
  <si>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</si>
  <si>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</si>
  <si>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</si>
  <si>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</si>
  <si>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</si>
  <si>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</si>
  <si>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</si>
  <si>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</si>
  <si>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</si>
  <si>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</si>
  <si>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</si>
  <si>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</si>
  <si>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</si>
  <si>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</si>
  <si>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</si>
  <si>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</si>
  <si>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</si>
  <si>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</si>
  <si>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</si>
  <si>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</si>
  <si>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</si>
  <si>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</si>
  <si>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</si>
  <si>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</si>
  <si>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</si>
  <si>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</si>
  <si>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</si>
  <si>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</si>
  <si>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</si>
  <si>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</si>
  <si>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</si>
  <si>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</si>
  <si>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</si>
  <si>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</si>
  <si>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</si>
  <si>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</si>
  <si>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</si>
  <si>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</si>
  <si>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</si>
  <si>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</si>
  <si>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</si>
  <si>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</si>
  <si>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</si>
  <si>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</si>
  <si>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</si>
  <si>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</si>
  <si>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</si>
  <si>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</si>
  <si>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</si>
  <si>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</si>
  <si>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</si>
  <si>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</si>
  <si>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</si>
  <si>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</si>
  <si>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</si>
  <si>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</si>
  <si>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</si>
  <si>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</si>
  <si>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</si>
  <si>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</si>
  <si>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</si>
  <si>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</si>
  <si>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</si>
  <si>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</si>
  <si>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</si>
  <si>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</si>
  <si>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</si>
  <si>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</si>
  <si>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</si>
  <si>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</si>
  <si>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</si>
  <si>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</si>
  <si>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</si>
  <si>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</si>
  <si>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</si>
  <si>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</si>
  <si>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</si>
  <si>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</si>
  <si>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</si>
  <si>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</si>
  <si>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</si>
  <si>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</si>
  <si>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</si>
  <si>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</si>
  <si>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</si>
  <si>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</si>
  <si>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</si>
  <si>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</si>
  <si>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</si>
  <si>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</si>
  <si>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</si>
  <si>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</si>
  <si>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</si>
  <si>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</si>
  <si>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</si>
  <si>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</si>
  <si>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</si>
  <si>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</si>
  <si>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</si>
  <si>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</si>
  <si>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</si>
  <si>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</si>
  <si>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</si>
  <si>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</si>
  <si>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</si>
  <si>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</si>
  <si>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</si>
  <si>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</si>
  <si>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</si>
  <si>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</si>
  <si>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</si>
  <si>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</si>
  <si>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</si>
  <si>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</si>
  <si>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</si>
  <si>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</si>
  <si>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</si>
  <si>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</si>
  <si>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</si>
  <si>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</si>
  <si>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</si>
  <si>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</si>
  <si>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</si>
  <si>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</si>
  <si>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</si>
  <si>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</si>
  <si>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</si>
  <si>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</si>
  <si>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</si>
  <si>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</si>
  <si>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</si>
  <si>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</si>
  <si>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</si>
  <si>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</si>
  <si>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</si>
  <si>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</si>
  <si>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</si>
  <si>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</si>
  <si>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</si>
  <si>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</si>
  <si>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</si>
  <si>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</si>
  <si>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</si>
  <si>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</si>
  <si>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</si>
  <si>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</si>
  <si>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</si>
  <si>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</si>
  <si>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</si>
  <si>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</si>
  <si>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</si>
  <si>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</si>
  <si>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</si>
  <si>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</si>
  <si>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</si>
  <si>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</si>
  <si>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</si>
  <si>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</si>
  <si>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</si>
  <si>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</si>
  <si>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</si>
  <si>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</si>
  <si>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</si>
  <si>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</si>
  <si>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</si>
  <si>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</si>
  <si>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</si>
  <si>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</si>
  <si>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</si>
  <si>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</si>
  <si>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</si>
  <si>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</si>
  <si>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</si>
  <si>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</si>
  <si>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</si>
  <si>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</si>
  <si>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</si>
  <si>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</si>
  <si>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</si>
  <si>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</si>
  <si>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</si>
  <si>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</si>
  <si>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</si>
  <si>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</si>
  <si>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</si>
  <si>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</si>
  <si>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</si>
  <si>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</si>
  <si>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</si>
  <si>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</si>
  <si>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</si>
  <si>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</si>
  <si>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</si>
  <si>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</si>
  <si>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</si>
  <si>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</si>
  <si>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</si>
  <si>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</si>
  <si>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</si>
  <si>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</si>
  <si>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</si>
  <si>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</si>
  <si>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</si>
  <si>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</si>
  <si>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</si>
  <si>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</si>
  <si>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</si>
  <si>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</si>
  <si>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</si>
  <si>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</si>
  <si>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</si>
  <si>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</si>
  <si>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</si>
  <si>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</si>
  <si>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</si>
  <si>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</si>
  <si>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</si>
  <si>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</si>
  <si>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</si>
  <si>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</si>
  <si>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</si>
  <si>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</si>
  <si>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</si>
  <si>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</si>
  <si>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</si>
  <si>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</si>
  <si>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</si>
  <si>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</si>
  <si>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</si>
  <si>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</si>
  <si>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</si>
  <si>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</si>
  <si>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</si>
  <si>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</si>
  <si>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</si>
  <si>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</si>
  <si>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</si>
  <si>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</si>
  <si>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</si>
  <si>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</si>
  <si>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</si>
  <si>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</si>
  <si>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</si>
  <si>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</si>
  <si>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</si>
  <si>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</si>
  <si>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</si>
  <si>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</si>
  <si>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</si>
  <si>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</si>
  <si>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</si>
  <si>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</si>
  <si>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</si>
  <si>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</si>
  <si>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</si>
  <si>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</si>
  <si>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</si>
  <si>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</si>
  <si>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</si>
  <si>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</si>
  <si>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</si>
  <si>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</si>
  <si>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</si>
  <si>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</si>
  <si>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</si>
  <si>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</si>
  <si>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</si>
  <si>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</si>
  <si>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</si>
  <si>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</si>
  <si>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</si>
  <si>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</si>
  <si>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</si>
  <si>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</si>
  <si>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</si>
  <si>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</si>
  <si>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</si>
  <si>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</si>
  <si>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</si>
  <si>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</si>
  <si>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</si>
  <si>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</si>
  <si>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</si>
  <si>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</si>
  <si>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</si>
  <si>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</si>
  <si>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</si>
  <si>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</si>
  <si>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</si>
  <si>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</si>
  <si>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</si>
  <si>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</si>
  <si>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</si>
  <si>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</si>
  <si>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</si>
  <si>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</si>
  <si>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</si>
  <si>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</si>
  <si>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</si>
  <si>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</si>
  <si>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</si>
  <si>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</si>
  <si>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</si>
  <si>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</si>
  <si>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</si>
  <si>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</si>
  <si>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</si>
  <si>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</si>
  <si>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</si>
  <si>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</si>
  <si>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</si>
  <si>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</si>
  <si>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</si>
  <si>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</si>
  <si>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</si>
  <si>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</si>
  <si>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</si>
  <si>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</si>
  <si>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</si>
  <si>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</si>
  <si>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</si>
  <si>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</si>
  <si>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</si>
  <si>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</si>
  <si>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</si>
  <si>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</si>
  <si>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</si>
  <si>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</si>
  <si>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</si>
  <si>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</si>
  <si>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</si>
  <si>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</si>
  <si>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</si>
  <si>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</si>
  <si>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</si>
  <si>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</si>
  <si>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</si>
  <si>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</si>
  <si>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</si>
  <si>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</si>
  <si>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</si>
  <si>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</si>
  <si>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</si>
  <si>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</si>
  <si>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</si>
  <si>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</si>
  <si>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</si>
  <si>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</si>
  <si>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</si>
  <si>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</si>
  <si>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</si>
  <si>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</si>
  <si>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</si>
  <si>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</si>
  <si>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</si>
  <si>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</si>
  <si>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</si>
  <si>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</si>
  <si>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</si>
  <si>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</si>
  <si>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</si>
  <si>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</si>
  <si>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</si>
  <si>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</si>
  <si>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</si>
  <si>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</si>
  <si>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</si>
  <si>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</si>
  <si>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</si>
  <si>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</si>
  <si>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</si>
  <si>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</si>
  <si>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</si>
  <si>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</si>
  <si>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</si>
  <si>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</si>
  <si>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</si>
  <si>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</si>
  <si>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</si>
  <si>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</si>
  <si>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</si>
  <si>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</si>
  <si>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</si>
  <si>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</si>
  <si>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</si>
  <si>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</si>
  <si>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</si>
  <si>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</si>
  <si>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</si>
  <si>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</si>
  <si>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</si>
  <si>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</si>
  <si>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</si>
  <si>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</si>
  <si>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</si>
  <si>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</si>
  <si>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</si>
  <si>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</si>
  <si>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</si>
  <si>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</si>
  <si>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</si>
  <si>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</si>
  <si>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</si>
  <si>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</si>
  <si>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</si>
  <si>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</si>
  <si>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</si>
  <si>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</si>
  <si>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</si>
  <si>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</si>
  <si>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</si>
  <si>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</si>
  <si>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</si>
  <si>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</si>
  <si>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</si>
  <si>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</si>
  <si>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</si>
  <si>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</si>
  <si>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</si>
  <si>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</si>
  <si>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</si>
  <si>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</si>
  <si>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</si>
  <si>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</si>
  <si>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</si>
  <si>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</si>
  <si>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</si>
  <si>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</si>
  <si>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</si>
  <si>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</si>
  <si>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</si>
  <si>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</si>
  <si>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</si>
  <si>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</si>
  <si>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</si>
  <si>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</si>
  <si>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</si>
  <si>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</si>
  <si>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</si>
  <si>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</si>
  <si>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</si>
  <si>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</si>
  <si>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</si>
  <si>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</si>
  <si>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</si>
  <si>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</si>
  <si>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</si>
  <si>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</si>
  <si>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</si>
  <si>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</si>
  <si>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</si>
  <si>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</si>
  <si>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</si>
  <si>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</si>
  <si>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</si>
  <si>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</si>
  <si>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</si>
  <si>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</si>
  <si>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</si>
  <si>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</si>
  <si>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</si>
  <si>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</si>
  <si>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</si>
  <si>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</si>
  <si>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</si>
  <si>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</si>
  <si>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</si>
  <si>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</si>
  <si>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</si>
  <si>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</si>
  <si>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</si>
  <si>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</si>
  <si>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</si>
  <si>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</si>
  <si>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</si>
  <si>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</si>
  <si>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</si>
  <si>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</si>
  <si>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</si>
  <si>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</si>
  <si>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</si>
  <si>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</si>
  <si>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</si>
  <si>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</si>
  <si>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</si>
  <si>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</si>
  <si>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</si>
  <si>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</si>
  <si>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</si>
  <si>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</si>
  <si>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</si>
  <si>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</si>
  <si>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</si>
  <si>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</si>
  <si>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</si>
  <si>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</si>
  <si>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</si>
  <si>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</si>
  <si>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</si>
  <si>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</si>
  <si>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</si>
  <si>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</si>
  <si>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</si>
  <si>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</si>
  <si>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</si>
  <si>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</si>
  <si>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</si>
  <si>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</si>
  <si>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</si>
  <si>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</si>
  <si>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</si>
  <si>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</si>
  <si>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</si>
  <si>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</si>
  <si>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</si>
  <si>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</si>
  <si>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</si>
  <si>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</si>
  <si>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</si>
  <si>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</si>
  <si>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</si>
  <si>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</si>
  <si>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</si>
  <si>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</si>
  <si>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</si>
  <si>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</si>
  <si>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</si>
  <si>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</si>
  <si>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</si>
  <si>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</si>
  <si>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</si>
  <si>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</si>
  <si>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</si>
  <si>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</si>
  <si>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</si>
  <si>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</si>
  <si>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</si>
  <si>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</si>
  <si>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</si>
  <si>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</si>
  <si>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</si>
  <si>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</si>
  <si>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</si>
  <si>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</si>
  <si>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</si>
  <si>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</si>
  <si>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</si>
  <si>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</si>
  <si>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</si>
  <si>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</si>
  <si>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</si>
  <si>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</si>
  <si>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</si>
  <si>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</si>
  <si>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</si>
  <si>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</si>
  <si>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</si>
  <si>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</si>
  <si>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</si>
  <si>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</si>
  <si>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</si>
  <si>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</si>
  <si>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</si>
  <si>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</si>
  <si>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</si>
  <si>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</si>
  <si>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</si>
  <si>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</si>
  <si>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</si>
  <si>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</si>
  <si>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</si>
  <si>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</si>
  <si>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</si>
  <si>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</si>
  <si>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</si>
  <si>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</si>
  <si>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</si>
  <si>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</si>
  <si>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</si>
  <si>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</si>
  <si>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</si>
  <si>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</si>
  <si>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</si>
  <si>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</si>
  <si>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</si>
  <si>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</si>
  <si>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</si>
  <si>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</si>
  <si>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</si>
  <si>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</si>
  <si>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</si>
  <si>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</si>
  <si>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</si>
  <si>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</si>
  <si>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</si>
  <si>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</si>
  <si>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</si>
  <si>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</si>
  <si>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</si>
  <si>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</si>
  <si>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</si>
  <si>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</si>
  <si>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</si>
  <si>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</si>
  <si>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</si>
  <si>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</si>
  <si>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</si>
  <si>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</si>
  <si>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</si>
  <si>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</si>
  <si>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</si>
  <si>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</si>
  <si>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</si>
  <si>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</si>
  <si>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</si>
  <si>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</si>
  <si>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</si>
  <si>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</si>
  <si>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</si>
  <si>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</si>
  <si>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</si>
  <si>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</si>
  <si>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</si>
  <si>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</si>
  <si>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</si>
  <si>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</si>
  <si>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</si>
  <si>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</si>
  <si>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</si>
  <si>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</si>
  <si>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</si>
  <si>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</si>
  <si>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</si>
  <si>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</si>
  <si>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</si>
  <si>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</si>
  <si>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</si>
  <si>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</si>
  <si>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</si>
  <si>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</si>
  <si>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</si>
  <si>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</si>
  <si>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</si>
  <si>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</si>
  <si>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</si>
  <si>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</si>
  <si>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</si>
  <si>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</si>
  <si>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</si>
  <si>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</si>
  <si>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</si>
  <si>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</si>
  <si>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</si>
  <si>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</si>
  <si>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</si>
  <si>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</si>
  <si>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</si>
  <si>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</si>
  <si>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</si>
  <si>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</si>
  <si>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</si>
  <si>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</si>
  <si>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</si>
  <si>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</si>
  <si>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</si>
  <si>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</si>
  <si>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</si>
  <si>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</si>
  <si>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</si>
  <si>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</si>
  <si>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</si>
  <si>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</si>
  <si>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</si>
  <si>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</si>
  <si>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</si>
  <si>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</si>
  <si>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</si>
  <si>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</si>
  <si>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</si>
  <si>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</si>
  <si>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</si>
  <si>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</si>
  <si>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</si>
  <si>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</si>
  <si>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</si>
  <si>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</si>
  <si>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</si>
  <si>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</si>
  <si>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</si>
  <si>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</si>
  <si>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</si>
  <si>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</si>
  <si>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</si>
  <si>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</si>
  <si>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</si>
  <si>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</si>
  <si>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</si>
  <si>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</si>
  <si>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</si>
  <si>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</si>
  <si>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</si>
  <si>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</si>
  <si>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</si>
  <si>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</si>
  <si>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</si>
  <si>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</si>
  <si>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</si>
  <si>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</si>
  <si>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</si>
  <si>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</si>
  <si>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</si>
  <si>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</si>
  <si>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</si>
  <si>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</si>
  <si>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</si>
  <si>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</si>
  <si>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</si>
  <si>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</si>
  <si>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</si>
  <si>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</si>
  <si>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</si>
  <si>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</si>
  <si>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</si>
  <si>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</si>
  <si>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</si>
  <si>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</si>
  <si>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</si>
  <si>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</si>
  <si>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</si>
  <si>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</si>
  <si>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</si>
  <si>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</si>
  <si>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</si>
  <si>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</si>
  <si>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</si>
  <si>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</si>
  <si>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</si>
  <si>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</si>
  <si>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</si>
  <si>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</si>
  <si>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</si>
  <si>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</si>
  <si>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</si>
  <si>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</si>
  <si>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</si>
  <si>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</si>
  <si>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</si>
  <si>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</si>
  <si>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</si>
  <si>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</si>
  <si>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</si>
  <si>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</si>
  <si>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</si>
  <si>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</si>
  <si>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</si>
  <si>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</si>
  <si>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</si>
  <si>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</si>
  <si>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</si>
  <si>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</si>
  <si>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</si>
  <si>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</si>
  <si>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</si>
  <si>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</si>
  <si>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</si>
  <si>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</si>
  <si>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</si>
  <si>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</si>
  <si>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</si>
  <si>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</si>
  <si>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</si>
  <si>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</si>
  <si>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</si>
  <si>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</si>
  <si>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</si>
  <si>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</si>
  <si>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</si>
  <si>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</si>
  <si>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</si>
  <si>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</si>
  <si>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</si>
  <si>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</si>
  <si>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</si>
  <si>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</si>
  <si>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</si>
  <si>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</si>
  <si>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</si>
  <si>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</si>
  <si>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</si>
  <si>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</si>
  <si>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</si>
  <si>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</si>
  <si>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</si>
  <si>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</si>
  <si>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</si>
  <si>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</si>
  <si>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</si>
  <si>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</si>
  <si>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</si>
  <si>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</si>
  <si>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</si>
  <si>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</si>
  <si>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</si>
  <si>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</si>
  <si>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</si>
  <si>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</si>
  <si>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</si>
  <si>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</si>
  <si>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</si>
  <si>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</si>
  <si>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</si>
  <si>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</si>
  <si>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</si>
  <si>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</si>
  <si>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</si>
  <si>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</si>
  <si>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</si>
  <si>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</si>
  <si>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</si>
  <si>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</si>
  <si>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</si>
  <si>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</si>
  <si>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</si>
  <si>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</si>
  <si>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</si>
  <si>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</si>
  <si>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</si>
  <si>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</si>
  <si>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</si>
  <si>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</si>
  <si>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</si>
  <si>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</si>
  <si>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</si>
  <si>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</si>
  <si>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</si>
  <si>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</si>
  <si>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</si>
  <si>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</si>
  <si>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</si>
  <si>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</si>
  <si>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</si>
  <si>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</si>
  <si>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</si>
  <si>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</si>
  <si>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</si>
  <si>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</si>
  <si>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</si>
  <si>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</si>
  <si>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</si>
  <si>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</si>
  <si>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</si>
  <si>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</si>
  <si>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</si>
  <si>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</si>
  <si>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</si>
  <si>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</si>
  <si>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</si>
  <si>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</si>
  <si>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</si>
  <si>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</si>
  <si>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</si>
  <si>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</si>
  <si>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</si>
  <si>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</si>
  <si>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</si>
  <si>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</si>
  <si>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</si>
  <si>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</si>
  <si>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</si>
  <si>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</si>
  <si>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</si>
  <si>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</si>
  <si>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</si>
  <si>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</si>
  <si>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</si>
  <si>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</si>
  <si>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</si>
  <si>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</si>
  <si>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</si>
  <si>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</si>
  <si>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</si>
  <si>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</si>
  <si>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</si>
  <si>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</si>
  <si>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</si>
  <si>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</si>
  <si>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</si>
  <si>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</si>
  <si>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</si>
  <si>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</si>
  <si>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</si>
  <si>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</si>
  <si>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</si>
  <si>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</si>
  <si>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</si>
  <si>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</si>
  <si>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</si>
  <si>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</si>
  <si>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</si>
  <si>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</si>
  <si>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</si>
  <si>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</si>
  <si>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</si>
  <si>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</si>
  <si>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</si>
  <si>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</si>
  <si>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</si>
  <si>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</si>
  <si>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</si>
  <si>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</si>
  <si>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</si>
  <si>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</si>
  <si>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</si>
  <si>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</si>
  <si>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</si>
  <si>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</si>
  <si>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</si>
  <si>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</si>
  <si>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</si>
  <si>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</si>
  <si>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</si>
  <si>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</si>
  <si>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</si>
  <si>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</si>
  <si>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</si>
  <si>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</si>
  <si>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</si>
  <si>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</si>
  <si>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</si>
  <si>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</si>
  <si>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</si>
  <si>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</si>
  <si>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</si>
  <si>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</si>
  <si>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</si>
  <si>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</si>
  <si>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</si>
  <si>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</si>
  <si>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</si>
  <si>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</si>
  <si>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</si>
  <si>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</si>
  <si>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</si>
  <si>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</si>
  <si>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</si>
  <si>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</si>
  <si>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</si>
  <si>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</si>
  <si>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</si>
  <si>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</si>
  <si>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</si>
  <si>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</si>
  <si>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</si>
  <si>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</si>
  <si>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</si>
  <si>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</si>
  <si>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</si>
  <si>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</si>
  <si>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</si>
  <si>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</si>
  <si>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</si>
  <si>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</si>
  <si>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</si>
  <si>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</si>
  <si>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</si>
  <si>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</si>
  <si>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</si>
  <si>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</si>
  <si>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</si>
  <si>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</si>
  <si>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</si>
  <si>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</si>
  <si>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</si>
  <si>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</si>
  <si>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</si>
  <si>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</si>
  <si>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</si>
  <si>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</si>
  <si>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</si>
  <si>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</si>
  <si>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</si>
  <si>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</si>
  <si>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</si>
  <si>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</si>
  <si>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</si>
  <si>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</si>
  <si>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</si>
  <si>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</si>
  <si>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</si>
  <si>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</si>
  <si>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</si>
  <si>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</si>
  <si>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</si>
  <si>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</si>
  <si>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</si>
  <si>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</si>
  <si>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</si>
  <si>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</si>
  <si>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</si>
  <si>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</si>
  <si>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</si>
  <si>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</si>
  <si>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</si>
  <si>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</si>
  <si>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</si>
  <si>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</si>
  <si>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</si>
  <si>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</si>
  <si>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</si>
  <si>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</si>
  <si>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</si>
  <si>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</si>
  <si>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</si>
  <si>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</si>
  <si>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</si>
  <si>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</si>
  <si>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</si>
  <si>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</si>
  <si>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</si>
  <si>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</si>
  <si>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</si>
  <si>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</si>
  <si>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</si>
  <si>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</si>
  <si>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</si>
  <si>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</si>
  <si>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</si>
  <si>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</si>
  <si>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</si>
  <si>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</si>
  <si>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</si>
  <si>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</si>
  <si>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</si>
  <si>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</si>
  <si>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</si>
  <si>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</si>
  <si>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</si>
  <si>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</si>
  <si>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</si>
  <si>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</si>
  <si>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</si>
  <si>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</si>
  <si>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</si>
  <si>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</si>
  <si>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</si>
  <si>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</si>
  <si>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</si>
  <si>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</si>
  <si>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</si>
  <si>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</si>
  <si>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</si>
  <si>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</si>
  <si>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</si>
  <si>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</si>
  <si>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</si>
  <si>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</si>
  <si>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</si>
  <si>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</si>
  <si>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</si>
  <si>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</si>
  <si>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</si>
  <si>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</si>
  <si>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</si>
  <si>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</si>
  <si>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</si>
  <si>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</si>
  <si>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</si>
  <si>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</si>
  <si>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</si>
  <si>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</si>
  <si>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</si>
  <si>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</si>
  <si>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</si>
  <si>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</si>
  <si>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</si>
  <si>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</si>
  <si>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</si>
  <si>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</si>
  <si>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</si>
  <si>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</si>
  <si>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</si>
  <si>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</si>
  <si>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</si>
  <si>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</si>
  <si>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</si>
  <si>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</si>
  <si>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</si>
  <si>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</si>
  <si>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</si>
  <si>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</si>
  <si>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</si>
  <si>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</si>
  <si>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</si>
  <si>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</si>
  <si>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</si>
  <si>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</si>
  <si>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</si>
  <si>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</si>
  <si>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</si>
  <si>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</si>
  <si>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</si>
  <si>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</si>
  <si>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</si>
  <si>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</si>
  <si>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</si>
  <si>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</si>
  <si>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</si>
  <si>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</si>
  <si>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</si>
  <si>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</si>
  <si>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</si>
  <si>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</si>
  <si>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</si>
  <si>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</si>
  <si>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</si>
  <si>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</si>
  <si>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</si>
  <si>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</si>
  <si>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</si>
  <si>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</si>
  <si>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</si>
  <si>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</si>
  <si>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</si>
  <si>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</si>
  <si>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</si>
  <si>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</si>
  <si>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</si>
  <si>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</si>
  <si>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</si>
  <si>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</si>
  <si>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</si>
  <si>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</si>
  <si>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</si>
  <si>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</si>
  <si>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</si>
  <si>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</si>
  <si>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</si>
  <si>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</si>
  <si>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</si>
  <si>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</si>
  <si>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</si>
  <si>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</si>
  <si>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</si>
  <si>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</si>
  <si>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</si>
  <si>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</si>
  <si>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</si>
  <si>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</si>
  <si>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</si>
  <si>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</si>
  <si>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</si>
  <si>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</si>
  <si>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</si>
  <si>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</si>
  <si>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</si>
  <si>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</si>
  <si>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</si>
  <si>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</si>
  <si>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</si>
  <si>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</si>
  <si>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</si>
  <si>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</si>
  <si>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</si>
  <si>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</si>
  <si>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</si>
  <si>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</si>
  <si>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</si>
  <si>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</si>
  <si>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</si>
  <si>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</si>
  <si>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</si>
  <si>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</si>
  <si>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</si>
  <si>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</si>
  <si>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</si>
  <si>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</si>
  <si>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</si>
  <si>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</si>
  <si>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</si>
  <si>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</si>
  <si>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</si>
  <si>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</si>
  <si>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</si>
  <si>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</si>
  <si>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</si>
  <si>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</si>
  <si>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</si>
  <si>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</si>
  <si>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</si>
  <si>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</si>
  <si>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</si>
  <si>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</si>
  <si>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</si>
  <si>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</si>
  <si>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</si>
  <si>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</si>
  <si>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</si>
  <si>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</si>
  <si>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</si>
  <si>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</si>
  <si>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</si>
  <si>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</si>
  <si>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</si>
  <si>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</si>
  <si>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</si>
  <si>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</si>
  <si>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</si>
  <si>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</si>
  <si>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</si>
  <si>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</si>
  <si>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</si>
  <si>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</si>
  <si>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</si>
  <si>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</si>
  <si>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</si>
  <si>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</si>
  <si>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</si>
  <si>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</si>
  <si>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</si>
  <si>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</si>
  <si>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</si>
  <si>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</si>
  <si>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</si>
  <si>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</si>
  <si>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</si>
  <si>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</si>
  <si>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</si>
  <si>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</si>
  <si>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</si>
  <si>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</si>
  <si>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</si>
  <si>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</si>
  <si>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</si>
  <si>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</si>
  <si>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</si>
  <si>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</si>
  <si>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</si>
  <si>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</si>
  <si>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</si>
  <si>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</si>
  <si>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</si>
  <si>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</si>
  <si>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</si>
  <si>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</si>
  <si>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</si>
  <si>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</si>
  <si>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</si>
  <si>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</si>
  <si>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</si>
  <si>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</si>
  <si>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</si>
  <si>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</si>
  <si>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</si>
  <si>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</si>
  <si>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</si>
  <si>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</si>
  <si>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</si>
  <si>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</si>
  <si>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</si>
  <si>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</si>
  <si>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</si>
  <si>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</si>
  <si>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</si>
  <si>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</si>
  <si>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</si>
  <si>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</si>
  <si>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</si>
  <si>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</si>
  <si>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</si>
  <si>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</si>
  <si>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</si>
  <si>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</si>
  <si>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</si>
  <si>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</si>
  <si>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</si>
  <si>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</si>
  <si>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</si>
  <si>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</si>
  <si>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</si>
  <si>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</si>
  <si>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</si>
  <si>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</si>
  <si>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</si>
  <si>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</si>
  <si>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</si>
  <si>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</si>
  <si>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</si>
  <si>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</si>
  <si>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</si>
  <si>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</si>
  <si>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</si>
  <si>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</si>
  <si>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</si>
  <si>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</si>
  <si>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</si>
  <si>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</si>
  <si>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</si>
  <si>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</si>
  <si>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</si>
  <si>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</si>
  <si>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</si>
  <si>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</si>
  <si>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</si>
  <si>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</si>
  <si>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</si>
  <si>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</si>
  <si>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</si>
  <si>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</si>
  <si>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</si>
  <si>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</si>
  <si>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</si>
  <si>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</si>
  <si>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</si>
  <si>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</si>
  <si>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</si>
  <si>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</si>
  <si>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</si>
  <si>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</si>
  <si>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</si>
  <si>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</si>
  <si>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</si>
  <si>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</si>
  <si>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</si>
  <si>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</si>
  <si>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</si>
  <si>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</si>
  <si>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</si>
  <si>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</si>
  <si>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</si>
  <si>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</si>
  <si>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</si>
  <si>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</si>
  <si>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</si>
  <si>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</si>
  <si>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</si>
  <si>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</si>
  <si>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</si>
  <si>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</si>
  <si>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</si>
  <si>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</si>
  <si>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</si>
  <si>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</si>
  <si>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</si>
  <si>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</si>
  <si>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</si>
  <si>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</si>
  <si>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</si>
  <si>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</si>
  <si>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</si>
  <si>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</si>
  <si>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</si>
  <si>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</si>
  <si>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</si>
  <si>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</si>
  <si>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</si>
  <si>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</si>
  <si>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</si>
  <si>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</si>
  <si>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</si>
  <si>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</si>
  <si>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</si>
  <si>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</si>
  <si>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</si>
  <si>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</si>
  <si>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</si>
  <si>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</si>
  <si>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</si>
  <si>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</si>
  <si>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</si>
  <si>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</si>
  <si>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</si>
  <si>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</si>
  <si>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</si>
  <si>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</si>
  <si>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</si>
  <si>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</si>
  <si>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</si>
  <si>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</si>
  <si>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</si>
  <si>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</si>
  <si>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</si>
  <si>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</si>
  <si>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</si>
  <si>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</si>
  <si>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</si>
  <si>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</si>
  <si>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</si>
  <si>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</si>
  <si>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</si>
  <si>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</si>
  <si>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</si>
  <si>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</si>
  <si>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</si>
  <si>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</si>
  <si>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</si>
  <si>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</si>
  <si>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</si>
  <si>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</si>
  <si>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</si>
  <si>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</si>
  <si>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</si>
  <si>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</si>
  <si>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</si>
  <si>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</si>
  <si>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</si>
  <si>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</si>
  <si>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</si>
  <si>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</si>
  <si>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</si>
  <si>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</si>
  <si>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</si>
  <si>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</si>
  <si>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</si>
  <si>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</si>
  <si>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</si>
  <si>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</si>
  <si>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</si>
  <si>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</si>
  <si>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</si>
  <si>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</si>
  <si>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</si>
  <si>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</si>
  <si>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</si>
  <si>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</si>
  <si>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</si>
  <si>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</si>
  <si>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</si>
  <si>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</si>
  <si>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</si>
  <si>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</si>
  <si>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</si>
  <si>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</si>
  <si>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</si>
  <si>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</si>
  <si>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</si>
  <si>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</si>
  <si>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</si>
  <si>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</si>
  <si>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</si>
  <si>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</si>
  <si>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</si>
  <si>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</si>
  <si>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</si>
  <si>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</si>
  <si>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</si>
  <si>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</si>
  <si>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</si>
  <si>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</si>
  <si>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</si>
  <si>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</si>
  <si>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</si>
  <si>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</si>
  <si>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</si>
  <si>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</si>
  <si>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</si>
  <si>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</si>
  <si>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</si>
  <si>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</si>
  <si>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</si>
  <si>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</si>
  <si>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</si>
  <si>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</si>
  <si>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</si>
  <si>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</si>
  <si>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</si>
  <si>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</si>
  <si>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</si>
  <si>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</si>
  <si>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</si>
  <si>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</si>
  <si>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</si>
  <si>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</si>
  <si>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</si>
  <si>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</si>
  <si>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</si>
  <si>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</si>
  <si>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</si>
  <si>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</si>
  <si>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</si>
  <si>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</si>
  <si>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</si>
  <si>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</si>
  <si>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</si>
  <si>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</si>
  <si>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</si>
  <si>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</si>
  <si>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</si>
  <si>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</si>
  <si>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</si>
  <si>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</si>
  <si>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</si>
  <si>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</si>
  <si>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</si>
  <si>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</si>
  <si>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</si>
  <si>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</si>
  <si>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</si>
  <si>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</si>
  <si>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</si>
  <si>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</si>
  <si>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</si>
  <si>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</si>
  <si>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</si>
  <si>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</si>
  <si>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</si>
  <si>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</si>
  <si>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</si>
  <si>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</si>
  <si>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</si>
  <si>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</si>
  <si>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</si>
  <si>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</si>
  <si>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</si>
  <si>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</si>
  <si>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</si>
  <si>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</si>
  <si>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</si>
  <si>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</si>
  <si>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</si>
  <si>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</si>
  <si>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</si>
  <si>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</si>
  <si>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</si>
  <si>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</si>
  <si>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</si>
  <si>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</si>
  <si>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</si>
  <si>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</si>
  <si>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</si>
  <si>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</si>
  <si>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</si>
  <si>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</si>
  <si>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</si>
  <si>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</si>
  <si>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</si>
  <si>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</si>
  <si>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</si>
  <si>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</si>
  <si>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</si>
  <si>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</si>
  <si>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</si>
  <si>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</si>
  <si>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</si>
  <si>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</si>
  <si>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</si>
  <si>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</si>
  <si>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</si>
  <si>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</si>
  <si>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</si>
  <si>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</si>
  <si>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</si>
  <si>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</si>
  <si>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</si>
  <si>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</si>
  <si>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</si>
  <si>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</si>
  <si>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</si>
  <si>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</si>
  <si>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</si>
  <si>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</si>
  <si>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</si>
  <si>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</si>
  <si>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</si>
  <si>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</si>
  <si>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</si>
  <si>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</si>
  <si>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</si>
  <si>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</si>
  <si>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</si>
  <si>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</si>
  <si>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</si>
  <si>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</si>
  <si>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</si>
  <si>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</si>
  <si>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</si>
  <si>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</si>
  <si>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</si>
  <si>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</si>
  <si>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</si>
  <si>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</si>
  <si>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</si>
  <si>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</si>
  <si>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</si>
  <si>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</si>
  <si>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</si>
  <si>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</si>
  <si>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</si>
  <si>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</si>
  <si>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</si>
  <si>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</si>
  <si>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</si>
  <si>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</si>
  <si>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</si>
  <si>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</si>
  <si>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</si>
  <si>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</si>
  <si>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</si>
  <si>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</si>
  <si>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</si>
  <si>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</si>
  <si>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</si>
  <si>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</si>
  <si>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</si>
  <si>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</si>
  <si>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</si>
  <si>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</si>
  <si>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</si>
  <si>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</si>
  <si>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</si>
  <si>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</si>
  <si>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</si>
  <si>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</si>
  <si>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</si>
  <si>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</si>
  <si>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</si>
  <si>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</si>
  <si>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</si>
  <si>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</si>
  <si>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</si>
  <si>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</si>
  <si>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</si>
  <si>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</si>
  <si>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</si>
  <si>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</si>
  <si>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</si>
  <si>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</si>
  <si>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</si>
  <si>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</si>
  <si>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</si>
  <si>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</si>
  <si>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</si>
  <si>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</si>
  <si>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</si>
  <si>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</si>
  <si>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</si>
  <si>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</si>
  <si>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</si>
  <si>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</si>
  <si>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</si>
  <si>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</si>
  <si>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</si>
  <si>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</si>
  <si>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</si>
  <si>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</si>
  <si>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</si>
  <si>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</si>
  <si>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</si>
  <si>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</si>
  <si>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</si>
  <si>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</si>
  <si>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</si>
  <si>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</si>
  <si>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</si>
  <si>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</si>
  <si>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</si>
  <si>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</si>
  <si>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</si>
  <si>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</si>
  <si>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</si>
  <si>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</si>
  <si>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</si>
  <si>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</si>
  <si>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</si>
  <si>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</si>
  <si>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</si>
  <si>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</si>
  <si>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</si>
  <si>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</si>
  <si>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</si>
  <si>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</si>
  <si>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</si>
  <si>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</si>
  <si>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</si>
  <si>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</si>
  <si>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</si>
  <si>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</si>
  <si>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</si>
  <si>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</si>
  <si>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</si>
  <si>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</si>
  <si>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</si>
  <si>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</si>
  <si>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</si>
  <si>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</si>
  <si>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</si>
  <si>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</si>
  <si>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</si>
  <si>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</si>
  <si>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</si>
  <si>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</si>
  <si>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</si>
  <si>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</si>
  <si>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</si>
  <si>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</si>
  <si>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</si>
  <si>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</si>
  <si>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</si>
  <si>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</si>
  <si>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</si>
  <si>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</si>
  <si>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</si>
  <si>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</si>
  <si>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</si>
  <si>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</si>
  <si>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</si>
  <si>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</si>
  <si>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</si>
  <si>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</si>
  <si>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</si>
  <si>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</si>
  <si>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</si>
  <si>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</si>
  <si>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</si>
  <si>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</si>
  <si>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</si>
  <si>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</si>
  <si>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</si>
  <si>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</si>
  <si>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</si>
  <si>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</si>
  <si>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</si>
  <si>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</si>
  <si>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</si>
  <si>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</si>
  <si>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</si>
  <si>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</si>
  <si>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</si>
  <si>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</si>
  <si>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</si>
  <si>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</si>
  <si>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</si>
  <si>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</si>
  <si>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</si>
  <si>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</si>
  <si>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</si>
  <si>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</si>
  <si>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</si>
  <si>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</si>
  <si>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</si>
  <si>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</si>
  <si>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</si>
  <si>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</si>
  <si>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</si>
  <si>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</si>
  <si>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</si>
  <si>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</si>
  <si>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</si>
  <si>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</si>
  <si>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</si>
  <si>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</si>
  <si>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</si>
  <si>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</si>
  <si>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</si>
  <si>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</si>
  <si>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</si>
  <si>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</si>
  <si>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</si>
  <si>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</si>
  <si>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</si>
  <si>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</si>
  <si>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</si>
  <si>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</si>
  <si>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</si>
  <si>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</si>
  <si>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</si>
  <si>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</si>
  <si>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</si>
  <si>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</si>
  <si>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</si>
  <si>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</si>
  <si>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</si>
  <si>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</si>
  <si>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</si>
  <si>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</si>
  <si>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</si>
  <si>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</si>
  <si>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</si>
  <si>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</si>
  <si>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</si>
  <si>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</si>
  <si>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</si>
  <si>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</si>
  <si>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</si>
  <si>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</si>
  <si>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</si>
  <si>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</si>
  <si>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</si>
  <si>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</si>
  <si>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</si>
  <si>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</si>
  <si>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</si>
  <si>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</si>
  <si>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</si>
  <si>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</si>
  <si>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</si>
  <si>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</si>
  <si>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</si>
  <si>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</si>
  <si>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</si>
  <si>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</si>
  <si>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</si>
  <si>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</si>
  <si>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</si>
  <si>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</si>
  <si>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</si>
  <si>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</si>
  <si>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</si>
  <si>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</si>
  <si>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</si>
  <si>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</si>
  <si>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</si>
  <si>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</si>
  <si>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</si>
  <si>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</si>
  <si>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</si>
  <si>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</si>
  <si>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</si>
  <si>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</si>
  <si>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</si>
  <si>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</si>
  <si>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</si>
  <si>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</si>
  <si>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</si>
  <si>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</si>
  <si>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</si>
  <si>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</si>
  <si>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</si>
  <si>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</si>
  <si>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</si>
  <si>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</si>
  <si>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</si>
  <si>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</si>
  <si>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</si>
  <si>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</si>
  <si>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</si>
  <si>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</si>
  <si>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</si>
  <si>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</si>
  <si>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</si>
  <si>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</si>
  <si>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</si>
  <si>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</si>
  <si>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</si>
  <si>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</si>
  <si>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</si>
  <si>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</si>
  <si>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</si>
  <si>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</si>
  <si>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</si>
  <si>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</si>
  <si>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</si>
  <si>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</si>
  <si>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</si>
  <si>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</si>
  <si>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</si>
  <si>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</si>
  <si>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</si>
  <si>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</si>
  <si>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</si>
  <si>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</si>
  <si>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</si>
  <si>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</si>
  <si>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</si>
  <si>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</si>
  <si>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</si>
  <si>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</si>
  <si>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</si>
  <si>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</si>
  <si>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</si>
  <si>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</si>
  <si>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</si>
  <si>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</si>
  <si>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</si>
  <si>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</si>
  <si>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</si>
  <si>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</si>
  <si>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</si>
  <si>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</si>
  <si>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</si>
  <si>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</si>
  <si>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</si>
  <si>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</si>
  <si>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</si>
  <si>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</si>
  <si>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</si>
  <si>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</si>
  <si>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</si>
  <si>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</si>
  <si>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</si>
  <si>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</si>
  <si>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</si>
  <si>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</si>
  <si>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</si>
  <si>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</si>
  <si>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</si>
  <si>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</si>
  <si>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</si>
  <si>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</si>
  <si>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</si>
  <si>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</si>
  <si>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</si>
  <si>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</si>
  <si>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</si>
  <si>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</si>
  <si>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</si>
  <si>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</si>
  <si>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</si>
  <si>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</si>
  <si>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</si>
  <si>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</si>
  <si>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</si>
  <si>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</si>
  <si>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</si>
  <si>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</si>
  <si>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</si>
  <si>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</si>
  <si>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</si>
  <si>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</si>
  <si>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</si>
  <si>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</si>
  <si>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</si>
  <si>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</si>
  <si>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</si>
  <si>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</si>
  <si>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</si>
  <si>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</si>
  <si>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</si>
  <si>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</si>
  <si>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</si>
  <si>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</si>
  <si>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</si>
  <si>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</si>
  <si>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</si>
  <si>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</si>
  <si>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</si>
  <si>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</si>
  <si>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</si>
  <si>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</si>
  <si>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</si>
  <si>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</si>
  <si>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</si>
  <si>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</si>
  <si>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</si>
  <si>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</si>
  <si>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</si>
  <si>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</si>
  <si>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</si>
  <si>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</si>
  <si>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</si>
  <si>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</si>
  <si>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</si>
  <si>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</si>
  <si>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</si>
  <si>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</si>
  <si>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</si>
  <si>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</si>
  <si>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</si>
  <si>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</si>
  <si>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</si>
  <si>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</si>
  <si>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</si>
  <si>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</si>
  <si>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</si>
  <si>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</si>
  <si>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</si>
  <si>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</si>
  <si>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</si>
  <si>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</si>
  <si>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</si>
  <si>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</si>
  <si>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</si>
  <si>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</si>
  <si>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</si>
  <si>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</si>
  <si>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</si>
  <si>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</si>
  <si>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</si>
  <si>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</si>
  <si>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</si>
  <si>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</si>
  <si>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</si>
  <si>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</si>
  <si>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</si>
  <si>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</si>
  <si>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</si>
  <si>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</si>
  <si>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</si>
  <si>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</si>
  <si>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</si>
  <si>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</si>
  <si>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</si>
  <si>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</si>
  <si>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</si>
  <si>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</si>
  <si>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</si>
  <si>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</si>
  <si>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</si>
  <si>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</si>
  <si>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</si>
  <si>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</si>
  <si>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</si>
  <si>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</si>
  <si>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</si>
  <si>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</si>
  <si>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</si>
  <si>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</si>
  <si>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</si>
  <si>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</si>
  <si>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</si>
  <si>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</si>
  <si>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</si>
  <si>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</si>
  <si>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</si>
  <si>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</si>
  <si>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</si>
  <si>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</si>
  <si>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</si>
  <si>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</si>
  <si>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</si>
  <si>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</si>
  <si>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</si>
  <si>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</si>
  <si>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</si>
  <si>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</si>
  <si>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</si>
  <si>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</si>
  <si>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</si>
  <si>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</si>
  <si>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</si>
  <si>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</si>
  <si>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</si>
  <si>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</si>
  <si>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</si>
  <si>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</si>
  <si>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</si>
  <si>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</si>
  <si>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</si>
  <si>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</si>
  <si>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</si>
  <si>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</si>
  <si>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</si>
  <si>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</si>
  <si>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</si>
  <si>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</si>
  <si>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</si>
  <si>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</si>
  <si>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</si>
  <si>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</si>
  <si>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</si>
  <si>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</si>
  <si>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</si>
  <si>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</si>
  <si>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</si>
  <si>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</si>
  <si>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</si>
  <si>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</si>
  <si>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</si>
  <si>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</si>
  <si>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</si>
  <si>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</si>
  <si>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</si>
  <si>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</si>
  <si>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</si>
  <si>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</si>
  <si>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</si>
  <si>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</si>
  <si>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</si>
  <si>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</si>
  <si>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</si>
  <si>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</si>
  <si>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</si>
  <si>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</si>
  <si>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</si>
  <si>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</si>
  <si>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</si>
  <si>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</si>
  <si>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</si>
  <si>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</si>
  <si>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</si>
  <si>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</si>
  <si>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</si>
  <si>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</si>
  <si>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</si>
  <si>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</si>
  <si>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</si>
  <si>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</si>
  <si>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</si>
  <si>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</si>
  <si>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</si>
  <si>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</si>
  <si>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</si>
  <si>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</si>
  <si>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</si>
  <si>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</si>
  <si>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</si>
  <si>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</si>
  <si>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</si>
  <si>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</si>
  <si>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</si>
  <si>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</si>
  <si>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</si>
  <si>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</si>
  <si>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</si>
  <si>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</si>
  <si>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</si>
  <si>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</si>
  <si>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</si>
  <si>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</si>
  <si>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</si>
  <si>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</si>
  <si>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</si>
  <si>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</si>
  <si>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</si>
  <si>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</si>
  <si>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</si>
  <si>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</si>
  <si>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</si>
  <si>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</si>
  <si>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</si>
  <si>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</si>
  <si>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</si>
  <si>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</si>
  <si>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</si>
  <si>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</si>
  <si>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</si>
  <si>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</si>
  <si>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</si>
  <si>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</si>
  <si>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</si>
  <si>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</si>
  <si>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</si>
  <si>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</si>
  <si>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</si>
  <si>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</si>
  <si>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</si>
  <si>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</si>
  <si>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</si>
  <si>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</si>
  <si>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</si>
  <si>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</si>
  <si>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</si>
  <si>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</si>
  <si>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</si>
  <si>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</si>
  <si>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</si>
  <si>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</si>
  <si>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</si>
  <si>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</si>
  <si>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</si>
  <si>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</si>
  <si>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</si>
  <si>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</si>
  <si>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</si>
  <si>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</si>
  <si>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</si>
  <si>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</si>
  <si>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</si>
  <si>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</si>
  <si>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</si>
  <si>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</si>
  <si>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</si>
  <si>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</si>
  <si>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</si>
  <si>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</si>
  <si>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</si>
  <si>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</si>
  <si>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</si>
  <si>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</si>
  <si>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</si>
  <si>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</si>
  <si>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</si>
  <si>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</si>
  <si>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</si>
  <si>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</si>
  <si>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</si>
  <si>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</si>
  <si>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</si>
  <si>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</si>
  <si>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</si>
  <si>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</si>
  <si>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</si>
  <si>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</si>
  <si>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</si>
  <si>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</si>
  <si>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</si>
  <si>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</si>
  <si>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</si>
  <si>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</si>
  <si>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</si>
  <si>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</si>
  <si>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</si>
  <si>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</si>
  <si>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</si>
  <si>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</si>
  <si>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</si>
  <si>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</si>
  <si>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</si>
  <si>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</si>
  <si>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</si>
  <si>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</si>
  <si>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</si>
  <si>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</si>
  <si>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</si>
  <si>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</si>
  <si>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</si>
  <si>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</si>
  <si>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</si>
  <si>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</si>
  <si>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</si>
  <si>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</si>
  <si>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</si>
  <si>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</si>
  <si>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</si>
  <si>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</si>
  <si>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</si>
  <si>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</si>
  <si>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</si>
  <si>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</si>
  <si>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</si>
  <si>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</si>
  <si>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</si>
  <si>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</si>
  <si>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</si>
  <si>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</si>
  <si>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</si>
  <si>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</si>
  <si>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</si>
  <si>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</si>
  <si>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</si>
  <si>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</si>
  <si>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</si>
  <si>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</si>
  <si>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</si>
  <si>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</si>
  <si>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</si>
  <si>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</si>
  <si>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</si>
  <si>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</si>
  <si>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</si>
  <si>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</si>
  <si>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</si>
  <si>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</si>
  <si>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</si>
  <si>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</si>
  <si>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</si>
  <si>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</si>
  <si>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</si>
  <si>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</si>
  <si>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</si>
  <si>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</si>
  <si>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</si>
  <si>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</si>
  <si>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</si>
  <si>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</si>
  <si>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</si>
  <si>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</si>
  <si>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</si>
  <si>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</si>
  <si>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</si>
  <si>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</si>
  <si>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</si>
  <si>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</si>
  <si>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</si>
  <si>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</si>
  <si>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</si>
  <si>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</si>
  <si>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</si>
  <si>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</si>
  <si>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</si>
  <si>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</si>
  <si>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</si>
  <si>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</si>
  <si>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</si>
  <si>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</si>
  <si>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</si>
  <si>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</si>
  <si>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</si>
  <si>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</si>
  <si>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</si>
  <si>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</si>
  <si>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</si>
  <si>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</si>
  <si>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</si>
  <si>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</si>
  <si>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</si>
  <si>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</si>
  <si>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</si>
  <si>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</si>
  <si>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</si>
  <si>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</si>
  <si>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</si>
  <si>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</si>
  <si>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</si>
  <si>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</si>
  <si>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</si>
  <si>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</si>
  <si>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</si>
  <si>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</si>
  <si>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</si>
  <si>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</si>
  <si>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</si>
  <si>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</si>
  <si>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</si>
  <si>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</si>
  <si>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</si>
  <si>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</si>
  <si>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</si>
  <si>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</si>
  <si>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</si>
  <si>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</si>
  <si>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</si>
  <si>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</si>
  <si>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</si>
  <si>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</si>
  <si>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</si>
  <si>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</si>
  <si>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</si>
  <si>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</si>
  <si>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</si>
  <si>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</si>
  <si>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</si>
  <si>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</si>
  <si>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</si>
  <si>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</si>
  <si>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</si>
  <si>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</si>
  <si>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</si>
  <si>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</si>
  <si>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</si>
  <si>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</si>
  <si>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</si>
  <si>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</si>
  <si>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</si>
  <si>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</si>
  <si>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</si>
  <si>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</si>
  <si>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</si>
  <si>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</si>
  <si>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</si>
  <si>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</si>
  <si>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</si>
  <si>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</si>
  <si>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</si>
  <si>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</si>
  <si>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</si>
  <si>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</si>
  <si>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</si>
  <si>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</si>
  <si>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</si>
  <si>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</si>
  <si>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</si>
  <si>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</si>
  <si>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</si>
  <si>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</si>
  <si>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</si>
  <si>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</si>
  <si>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</si>
  <si>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</si>
  <si>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</si>
  <si>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</si>
  <si>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</si>
  <si>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</si>
  <si>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</si>
  <si>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</si>
  <si>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</si>
  <si>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</si>
  <si>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</si>
  <si>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</si>
  <si>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</si>
  <si>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</si>
  <si>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</si>
  <si>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</si>
  <si>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</si>
  <si>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</si>
  <si>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</si>
  <si>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</si>
  <si>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</si>
  <si>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</si>
  <si>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</si>
  <si>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</si>
  <si>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</si>
  <si>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</si>
  <si>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</si>
  <si>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</si>
  <si>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</si>
  <si>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</si>
  <si>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</si>
  <si>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</si>
  <si>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</si>
  <si>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</si>
  <si>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</si>
  <si>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</si>
  <si>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</si>
  <si>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</si>
  <si>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</si>
  <si>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</si>
  <si>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</si>
  <si>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</si>
  <si>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</si>
  <si>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</si>
  <si>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</si>
  <si>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</si>
  <si>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</si>
  <si>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</si>
  <si>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</si>
  <si>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</si>
  <si>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</si>
  <si>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</si>
  <si>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</si>
  <si>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</si>
  <si>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</si>
  <si>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</si>
  <si>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</si>
  <si>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</si>
  <si>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</si>
  <si>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</si>
  <si>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</si>
  <si>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</si>
  <si>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</si>
  <si>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</si>
  <si>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</si>
  <si>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</si>
  <si>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</si>
  <si>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</si>
  <si>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</si>
  <si>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</si>
  <si>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</si>
  <si>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</si>
  <si>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</si>
  <si>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</si>
  <si>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</si>
  <si>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</si>
  <si>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</si>
  <si>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</si>
  <si>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</si>
  <si>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</si>
  <si>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</si>
  <si>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</si>
  <si>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</si>
  <si>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</si>
  <si>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</si>
  <si>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</si>
  <si>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</si>
  <si>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</si>
  <si>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</si>
  <si>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</si>
  <si>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</si>
  <si>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</si>
  <si>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</si>
  <si>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</si>
  <si>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</si>
  <si>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</si>
  <si>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</si>
  <si>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</si>
  <si>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</si>
  <si>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</si>
  <si>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</si>
  <si>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</si>
  <si>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</si>
  <si>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</si>
  <si>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</si>
  <si>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</si>
  <si>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</si>
  <si>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</si>
  <si>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</si>
  <si>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</si>
  <si>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</si>
  <si>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</si>
  <si>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</si>
  <si>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</si>
  <si>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</si>
  <si>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</si>
  <si>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</si>
  <si>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</si>
  <si>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</si>
  <si>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</si>
  <si>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</si>
  <si>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</si>
  <si>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</si>
  <si>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</si>
  <si>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</si>
  <si>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</si>
  <si>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</si>
  <si>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</si>
  <si>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</si>
  <si>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</si>
  <si>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</si>
  <si>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</si>
  <si>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</si>
  <si>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</si>
  <si>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</si>
  <si>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</si>
  <si>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</si>
  <si>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</si>
  <si>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</si>
  <si>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</si>
  <si>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</si>
  <si>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</si>
  <si>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</si>
  <si>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</si>
  <si>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</si>
  <si>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</si>
  <si>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</si>
  <si>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</si>
  <si>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</si>
  <si>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</si>
  <si>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</si>
  <si>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</si>
  <si>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</si>
  <si>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</si>
  <si>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</si>
  <si>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</si>
  <si>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</si>
  <si>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</si>
  <si>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</si>
  <si>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</si>
  <si>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</si>
  <si>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</si>
  <si>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</si>
  <si>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</si>
  <si>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</si>
  <si>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</si>
  <si>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</si>
  <si>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</si>
  <si>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</si>
  <si>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</si>
  <si>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</si>
  <si>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</si>
  <si>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</si>
  <si>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</si>
  <si>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</si>
  <si>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</si>
  <si>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</si>
  <si>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</si>
  <si>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</si>
  <si>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</si>
  <si>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</si>
  <si>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</si>
  <si>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</si>
  <si>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</si>
  <si>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</si>
  <si>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</si>
  <si>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</si>
  <si>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</si>
  <si>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</si>
  <si>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</si>
  <si>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</si>
  <si>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</si>
  <si>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</si>
  <si>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</si>
  <si>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</si>
  <si>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</si>
  <si>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</si>
  <si>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</si>
  <si>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</si>
  <si>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</si>
  <si>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</si>
  <si>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</si>
  <si>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</si>
  <si>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</si>
  <si>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</si>
  <si>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</si>
  <si>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</si>
  <si>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</si>
  <si>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</si>
  <si>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</si>
  <si>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</si>
  <si>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</si>
  <si>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</si>
  <si>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</si>
  <si>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</si>
  <si>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</si>
  <si>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</si>
  <si>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</si>
  <si>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</si>
  <si>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</si>
  <si>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</si>
  <si>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</si>
  <si>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</si>
  <si>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</si>
  <si>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</si>
  <si>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</si>
  <si>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</si>
  <si>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</si>
  <si>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</si>
  <si>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</si>
  <si>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</si>
  <si>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</si>
  <si>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</si>
  <si>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</si>
  <si>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</si>
  <si>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</si>
  <si>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</si>
  <si>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</si>
  <si>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</si>
  <si>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</si>
  <si>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</si>
  <si>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</si>
  <si>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</si>
  <si>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</si>
  <si>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</si>
  <si>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</si>
  <si>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</si>
  <si>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</si>
  <si>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</si>
  <si>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</si>
  <si>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</si>
  <si>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</si>
  <si>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</si>
  <si>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</si>
  <si>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</si>
  <si>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</si>
  <si>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</si>
  <si>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</si>
  <si>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</si>
  <si>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</si>
  <si>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</si>
  <si>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</si>
  <si>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</si>
  <si>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</si>
  <si>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</si>
  <si>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</si>
  <si>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</si>
  <si>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</si>
  <si>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</si>
  <si>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</si>
  <si>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</si>
  <si>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</si>
  <si>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</si>
  <si>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</si>
  <si>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</si>
  <si>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</si>
  <si>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</si>
  <si>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</si>
  <si>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</si>
  <si>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</si>
  <si>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</si>
  <si>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</si>
  <si>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</si>
  <si>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</si>
  <si>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</si>
  <si>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</si>
  <si>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</si>
  <si>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</si>
  <si>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</si>
  <si>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</si>
  <si>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</si>
  <si>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</si>
  <si>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</si>
  <si>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</si>
  <si>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</si>
  <si>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</si>
  <si>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</si>
  <si>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</si>
  <si>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</si>
  <si>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</si>
  <si>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</si>
  <si>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</si>
  <si>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</si>
  <si>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</si>
  <si>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</si>
  <si>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</si>
  <si>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</si>
  <si>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</si>
  <si>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</si>
  <si>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</si>
  <si>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</si>
  <si>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</si>
  <si>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</si>
  <si>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</si>
  <si>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</si>
  <si>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</si>
  <si>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</si>
  <si>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</si>
  <si>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</si>
  <si>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</si>
  <si>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</si>
  <si>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</si>
  <si>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</si>
  <si>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</si>
  <si>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</si>
  <si>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</si>
  <si>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</si>
  <si>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</si>
  <si>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</si>
  <si>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</si>
  <si>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</si>
  <si>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</si>
  <si>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</si>
  <si>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</si>
  <si>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</si>
  <si>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</si>
  <si>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</si>
  <si>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</si>
  <si>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</si>
  <si>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</si>
  <si>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</si>
  <si>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</si>
  <si>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</si>
  <si>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</si>
  <si>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</si>
  <si>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</si>
  <si>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</si>
  <si>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</si>
  <si>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</si>
  <si>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</si>
  <si>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</si>
  <si>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</si>
  <si>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</si>
  <si>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</si>
  <si>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</si>
  <si>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</si>
  <si>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</si>
  <si>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</si>
  <si>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</si>
  <si>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</si>
  <si>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</si>
  <si>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</si>
  <si>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</si>
  <si>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</si>
  <si>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</si>
  <si>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</si>
  <si>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</si>
  <si>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</si>
  <si>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</si>
  <si>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</si>
  <si>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</si>
  <si>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</si>
  <si>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</si>
  <si>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</si>
  <si>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</si>
  <si>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</si>
  <si>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</si>
  <si>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</si>
  <si>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</si>
  <si>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</si>
  <si>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</si>
  <si>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</si>
  <si>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</si>
  <si>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</si>
  <si>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</si>
  <si>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</si>
  <si>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</si>
  <si>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</si>
  <si>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</si>
  <si>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</si>
  <si>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</si>
  <si>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</si>
  <si>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</si>
  <si>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</si>
  <si>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</si>
  <si>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</si>
  <si>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</si>
  <si>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</si>
  <si>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</si>
  <si>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</si>
  <si>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</si>
  <si>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</si>
  <si>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</si>
  <si>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</si>
  <si>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</si>
  <si>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</si>
  <si>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</si>
  <si>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</si>
  <si>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</si>
  <si>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</si>
  <si>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</si>
  <si>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</si>
  <si>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</si>
  <si>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</si>
  <si>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</si>
  <si>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</si>
  <si>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</si>
  <si>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</si>
  <si>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</si>
  <si>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</si>
  <si>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</si>
  <si>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</si>
  <si>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</si>
  <si>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</si>
  <si>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</si>
  <si>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</si>
  <si>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</si>
  <si>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</si>
  <si>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</si>
  <si>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</si>
  <si>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</si>
  <si>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</si>
  <si>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</si>
  <si>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</si>
  <si>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</si>
  <si>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</si>
  <si>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</si>
  <si>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</si>
  <si>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</si>
  <si>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</si>
  <si>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</si>
  <si>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</si>
  <si>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</si>
  <si>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</si>
  <si>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</si>
  <si>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</si>
  <si>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</si>
  <si>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</si>
  <si>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</si>
  <si>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</si>
  <si>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</si>
  <si>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</si>
  <si>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</si>
  <si>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</si>
  <si>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</si>
  <si>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</si>
  <si>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</si>
  <si>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</si>
  <si>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</si>
  <si>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</si>
  <si>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</si>
  <si>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</si>
  <si>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</si>
  <si>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</si>
  <si>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</si>
  <si>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</si>
  <si>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</si>
  <si>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</si>
  <si>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</si>
  <si>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</si>
  <si>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</si>
  <si>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</si>
  <si>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</si>
  <si>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</si>
  <si>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</si>
  <si>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</si>
  <si>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</si>
  <si>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</si>
  <si>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</si>
  <si>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</si>
  <si>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</si>
  <si>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</si>
  <si>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</si>
  <si>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</si>
  <si>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</si>
  <si>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</si>
  <si>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</si>
  <si>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</si>
  <si>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</si>
  <si>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</si>
  <si>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</si>
  <si>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</si>
  <si>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</si>
  <si>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</si>
  <si>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</si>
  <si>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</si>
  <si>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</si>
  <si>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</si>
  <si>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</si>
  <si>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</si>
  <si>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</si>
  <si>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</si>
  <si>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</si>
  <si>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</si>
  <si>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</si>
  <si>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</si>
  <si>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</si>
  <si>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</si>
  <si>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</si>
  <si>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</si>
  <si>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</si>
  <si>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</si>
  <si>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</si>
  <si>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</si>
  <si>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</si>
  <si>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</si>
  <si>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</si>
  <si>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</si>
  <si>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</si>
  <si>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</si>
  <si>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</si>
  <si>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</si>
  <si>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</si>
  <si>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</si>
  <si>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</si>
  <si>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</si>
  <si>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</si>
  <si>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</si>
  <si>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</si>
  <si>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</si>
  <si>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</si>
  <si>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</si>
  <si>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</si>
  <si>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</si>
  <si>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</si>
  <si>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</si>
  <si>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</si>
  <si>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</si>
  <si>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</si>
  <si>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</si>
  <si>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</si>
  <si>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</si>
  <si>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</si>
  <si>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</si>
  <si>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</si>
  <si>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</si>
  <si>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</si>
  <si>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</si>
  <si>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</si>
  <si>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</si>
  <si>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</si>
  <si>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</si>
  <si>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</si>
  <si>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</si>
  <si>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</si>
  <si>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</si>
  <si>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</si>
  <si>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</si>
  <si>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</si>
  <si>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</si>
  <si>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</si>
  <si>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</si>
  <si>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</si>
  <si>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</si>
  <si>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</si>
  <si>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</si>
  <si>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</si>
  <si>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</si>
  <si>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</si>
  <si>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</si>
  <si>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</si>
  <si>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</si>
  <si>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</si>
  <si>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</si>
  <si>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</si>
  <si>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</si>
  <si>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</si>
  <si>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</si>
  <si>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</si>
  <si>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</si>
  <si>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</si>
  <si>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</si>
  <si>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</si>
  <si>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</si>
  <si>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</si>
  <si>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</si>
  <si>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</si>
  <si>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</si>
  <si>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</si>
  <si>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</si>
  <si>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</si>
  <si>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</si>
  <si>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</si>
  <si>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</si>
  <si>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</si>
  <si>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</si>
  <si>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</si>
  <si>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</si>
  <si>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</si>
  <si>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</si>
  <si>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</si>
  <si>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</si>
  <si>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</si>
  <si>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</si>
  <si>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</si>
  <si>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</si>
  <si>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</si>
  <si>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</si>
  <si>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</si>
  <si>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</si>
  <si>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</si>
  <si>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</si>
  <si>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</si>
  <si>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</si>
  <si>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</si>
  <si>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</si>
  <si>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</si>
  <si>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</si>
  <si>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</si>
  <si>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</si>
  <si>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</si>
  <si>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</si>
  <si>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</si>
  <si>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</si>
  <si>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</si>
  <si>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</si>
  <si>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</si>
  <si>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</si>
  <si>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</si>
  <si>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</si>
  <si>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</si>
  <si>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</si>
  <si>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</si>
  <si>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</si>
  <si>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</si>
  <si>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</si>
  <si>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</si>
  <si>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</si>
  <si>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</si>
  <si>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</si>
  <si>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</si>
  <si>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</si>
  <si>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</si>
  <si>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</si>
  <si>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</si>
  <si>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</si>
  <si>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</si>
  <si>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</si>
  <si>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</si>
  <si>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</si>
  <si>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</si>
  <si>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</si>
  <si>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</si>
  <si>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</si>
  <si>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</si>
  <si>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</si>
  <si>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</si>
  <si>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</si>
  <si>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</si>
  <si>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</si>
  <si>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</si>
  <si>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</si>
  <si>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</si>
  <si>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</si>
  <si>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</si>
  <si>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</si>
  <si>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</si>
  <si>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</si>
  <si>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</si>
  <si>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</si>
  <si>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</si>
  <si>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</si>
  <si>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</si>
  <si>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</si>
  <si>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</si>
  <si>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</si>
  <si>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</si>
  <si>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</si>
  <si>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</si>
  <si>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</si>
  <si>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</si>
  <si>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</si>
  <si>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</si>
  <si>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</si>
  <si>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</si>
  <si>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</si>
  <si>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</si>
  <si>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</si>
  <si>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</si>
  <si>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</si>
  <si>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</si>
  <si>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</si>
  <si>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</si>
  <si>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</si>
  <si>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</si>
  <si>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</si>
  <si>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</si>
  <si>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</si>
  <si>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</si>
  <si>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</si>
  <si>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</si>
  <si>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</si>
  <si>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</si>
  <si>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</si>
  <si>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</si>
  <si>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</si>
  <si>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</si>
  <si>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</si>
  <si>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</si>
  <si>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</si>
  <si>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</si>
  <si>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</si>
  <si>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</si>
  <si>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</si>
  <si>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</si>
  <si>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</si>
  <si>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</si>
  <si>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</si>
  <si>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</si>
  <si>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</si>
  <si>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</si>
  <si>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</si>
  <si>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</si>
  <si>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</si>
  <si>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</si>
  <si>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</si>
  <si>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</si>
  <si>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</si>
  <si>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</si>
  <si>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</si>
  <si>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</si>
  <si>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</si>
  <si>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</si>
  <si>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</si>
  <si>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</si>
  <si>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</si>
  <si>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</si>
  <si>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</si>
  <si>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</si>
  <si>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</si>
  <si>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</si>
  <si>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</si>
  <si>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</si>
  <si>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</si>
  <si>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</si>
  <si>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</si>
  <si>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</si>
  <si>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</si>
  <si>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</si>
  <si>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</si>
  <si>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</si>
  <si>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</si>
  <si>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</si>
  <si>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</si>
  <si>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</si>
  <si>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</si>
  <si>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</si>
  <si>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</si>
  <si>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</si>
  <si>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</si>
  <si>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</si>
  <si>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</si>
  <si>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</si>
  <si>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</si>
  <si>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</si>
  <si>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</si>
  <si>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</si>
  <si>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</si>
  <si>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</si>
  <si>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</si>
  <si>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</si>
  <si>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</si>
  <si>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</si>
  <si>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</si>
  <si>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</si>
  <si>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</si>
  <si>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</si>
  <si>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</si>
  <si>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</si>
  <si>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</si>
  <si>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</si>
  <si>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</si>
  <si>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</si>
  <si>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</si>
  <si>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</si>
  <si>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</si>
  <si>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</si>
  <si>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</si>
  <si>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</si>
  <si>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</si>
  <si>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</si>
  <si>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</si>
  <si>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</si>
  <si>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</si>
  <si>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</si>
  <si>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</si>
  <si>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</si>
  <si>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</si>
  <si>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</si>
  <si>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</si>
  <si>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</si>
  <si>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</si>
  <si>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</si>
  <si>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</si>
  <si>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</si>
  <si>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</si>
  <si>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</si>
  <si>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</si>
  <si>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</si>
  <si>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</si>
  <si>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</si>
  <si>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</si>
  <si>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</si>
  <si>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</si>
  <si>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</si>
  <si>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</si>
  <si>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</si>
  <si>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</si>
  <si>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</si>
  <si>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</si>
  <si>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</si>
  <si>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</si>
  <si>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</si>
  <si>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</si>
  <si>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</si>
  <si>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</si>
  <si>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</si>
  <si>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</si>
  <si>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</si>
  <si>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</si>
  <si>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</si>
  <si>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</si>
  <si>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</si>
  <si>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</si>
  <si>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</si>
  <si>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</si>
  <si>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</si>
  <si>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</si>
  <si>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</si>
  <si>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</si>
  <si>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</si>
  <si>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</si>
  <si>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</si>
  <si>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</si>
  <si>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</si>
  <si>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</si>
  <si>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</si>
  <si>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</si>
  <si>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</si>
  <si>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</si>
  <si>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</si>
  <si>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</si>
  <si>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</si>
  <si>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</si>
  <si>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</si>
  <si>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</si>
  <si>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</si>
  <si>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</si>
  <si>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</si>
  <si>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</si>
  <si>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</si>
  <si>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</si>
  <si>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</si>
  <si>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</si>
  <si>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</si>
  <si>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</si>
  <si>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</si>
  <si>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</si>
  <si>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</si>
  <si>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</si>
  <si>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</si>
  <si>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</si>
  <si>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</si>
  <si>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</si>
  <si>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</si>
  <si>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</si>
  <si>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</si>
  <si>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</si>
  <si>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</si>
  <si>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</si>
  <si>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</si>
  <si>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</si>
  <si>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</si>
  <si>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</si>
  <si>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</si>
  <si>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</si>
  <si>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</si>
  <si>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</si>
  <si>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</si>
  <si>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</si>
  <si>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</si>
  <si>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</si>
  <si>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</si>
  <si>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</si>
  <si>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</si>
  <si>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</si>
  <si>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</si>
  <si>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</si>
  <si>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</si>
  <si>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</si>
  <si>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</si>
  <si>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</si>
  <si>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</si>
  <si>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</si>
  <si>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</si>
  <si>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</si>
  <si>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</si>
  <si>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</si>
  <si>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</si>
  <si>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</si>
  <si>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</si>
  <si>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</si>
  <si>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</si>
  <si>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</si>
  <si>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</si>
  <si>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</si>
  <si>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</si>
  <si>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</si>
  <si>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</si>
  <si>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</si>
  <si>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</si>
  <si>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</si>
  <si>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</si>
  <si>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</si>
  <si>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</si>
  <si>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</si>
  <si>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</si>
  <si>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</si>
  <si>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</si>
  <si>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</si>
  <si>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</si>
  <si>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</si>
  <si>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</si>
  <si>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</si>
  <si>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</si>
  <si>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</si>
  <si>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</si>
  <si>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</si>
  <si>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</si>
  <si>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</si>
  <si>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</si>
  <si>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</si>
  <si>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</si>
  <si>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</si>
  <si>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</si>
  <si>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</si>
  <si>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</si>
  <si>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</si>
  <si>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</si>
  <si>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</si>
  <si>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</si>
  <si>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</si>
  <si>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</si>
  <si>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</si>
  <si>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</si>
  <si>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</si>
  <si>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</si>
  <si>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</si>
  <si>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</si>
  <si>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</si>
  <si>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</si>
  <si>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</si>
  <si>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</si>
  <si>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</si>
  <si>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</si>
  <si>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</si>
  <si>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</si>
  <si>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</si>
  <si>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</si>
  <si>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</si>
  <si>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</si>
  <si>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</si>
  <si>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</si>
  <si>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</si>
  <si>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</si>
  <si>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</si>
  <si>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</si>
  <si>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</si>
  <si>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</si>
  <si>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</si>
  <si>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</si>
  <si>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</si>
  <si>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</si>
  <si>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</si>
  <si>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</si>
  <si>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</si>
  <si>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</si>
  <si>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</si>
  <si>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</si>
  <si>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</si>
  <si>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</si>
  <si>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</si>
  <si>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</si>
  <si>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</si>
  <si>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</si>
  <si>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</si>
  <si>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</si>
  <si>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</si>
  <si>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</si>
  <si>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</si>
  <si>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</si>
  <si>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</si>
  <si>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</si>
  <si>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</si>
  <si>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</si>
  <si>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</si>
  <si>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</si>
  <si>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</si>
  <si>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</si>
  <si>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</si>
  <si>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</si>
  <si>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</si>
  <si>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</si>
  <si>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</si>
  <si>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</si>
  <si>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</si>
  <si>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</si>
  <si>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</si>
  <si>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</si>
  <si>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</si>
  <si>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</si>
  <si>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</si>
  <si>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</si>
  <si>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</si>
  <si>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</si>
  <si>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</si>
  <si>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</si>
  <si>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</si>
  <si>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</si>
  <si>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</si>
  <si>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</si>
  <si>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</si>
  <si>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</si>
  <si>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</si>
  <si>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</si>
  <si>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</si>
  <si>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</si>
  <si>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</si>
  <si>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</si>
  <si>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</si>
  <si>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</si>
  <si>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</si>
  <si>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</si>
  <si>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</si>
  <si>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</si>
  <si>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</si>
  <si>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</si>
  <si>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</si>
  <si>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</si>
  <si>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</si>
  <si>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</si>
  <si>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</si>
  <si>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</si>
  <si>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</si>
  <si>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</si>
  <si>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</si>
  <si>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</si>
  <si>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</si>
  <si>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</si>
  <si>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</si>
  <si>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</si>
  <si>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</si>
  <si>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</si>
  <si>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</si>
  <si>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</si>
  <si>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</si>
  <si>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</si>
  <si>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</si>
  <si>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</si>
  <si>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</si>
  <si>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</si>
  <si>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</si>
  <si>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</si>
  <si>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</si>
  <si>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</si>
  <si>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</si>
  <si>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</si>
  <si>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</si>
  <si>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</si>
  <si>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</si>
  <si>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</si>
  <si>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</si>
  <si>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</si>
  <si>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</si>
  <si>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</si>
  <si>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</si>
  <si>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</si>
  <si>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</si>
  <si>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</si>
  <si>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</si>
  <si>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</si>
  <si>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</si>
  <si>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</si>
  <si>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</si>
  <si>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</si>
  <si>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</si>
  <si>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</si>
  <si>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</si>
  <si>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</si>
  <si>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</si>
  <si>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</si>
  <si>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</si>
  <si>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</si>
  <si>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</si>
  <si>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</si>
  <si>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</si>
  <si>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</si>
  <si>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</si>
  <si>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</si>
  <si>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</si>
  <si>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</si>
  <si>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</si>
  <si>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</si>
  <si>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</si>
  <si>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</si>
  <si>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</si>
  <si>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</si>
  <si>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</si>
  <si>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</si>
  <si>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</si>
  <si>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</si>
  <si>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</si>
  <si>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</si>
  <si>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</si>
  <si>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</si>
  <si>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</si>
  <si>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</si>
  <si>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</si>
  <si>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</si>
  <si>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</si>
  <si>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</si>
  <si>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</si>
  <si>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</si>
  <si>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</si>
  <si>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</si>
  <si>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</si>
  <si>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</si>
  <si>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</si>
  <si>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</si>
  <si>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</si>
  <si>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</si>
  <si>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</si>
  <si>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</si>
  <si>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</si>
  <si>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</si>
  <si>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</si>
  <si>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</si>
  <si>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</si>
  <si>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</si>
  <si>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</si>
  <si>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</si>
  <si>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</si>
  <si>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</si>
  <si>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</si>
  <si>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</si>
  <si>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</si>
  <si>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</si>
  <si>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</si>
  <si>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</si>
  <si>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</si>
  <si>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</si>
  <si>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</si>
  <si>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</si>
  <si>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</si>
  <si>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</si>
  <si>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</si>
  <si>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</si>
  <si>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</si>
  <si>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</si>
  <si>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</si>
  <si>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</si>
  <si>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</si>
  <si>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</si>
  <si>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</si>
  <si>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</si>
  <si>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</si>
  <si>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</si>
  <si>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</si>
  <si>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</si>
  <si>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</si>
  <si>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</si>
  <si>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</si>
  <si>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</si>
  <si>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</si>
  <si>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</si>
  <si>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</si>
  <si>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</si>
  <si>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</si>
  <si>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</si>
  <si>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</si>
  <si>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</si>
  <si>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</si>
  <si>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</si>
  <si>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</si>
  <si>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</si>
  <si>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</si>
  <si>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</si>
  <si>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</si>
  <si>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</si>
  <si>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</si>
  <si>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</si>
  <si>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</si>
  <si>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</si>
  <si>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</si>
  <si>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</si>
  <si>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</si>
  <si>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</si>
  <si>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</si>
  <si>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</si>
  <si>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</si>
  <si>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</si>
  <si>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</si>
  <si>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</si>
  <si>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</si>
  <si>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</si>
  <si>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</si>
  <si>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</si>
  <si>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</si>
  <si>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</si>
  <si>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</si>
  <si>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</si>
  <si>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</si>
  <si>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</si>
  <si>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</si>
  <si>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</si>
  <si>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</si>
  <si>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</si>
  <si>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</si>
  <si>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</si>
  <si>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</si>
  <si>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</si>
  <si>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</si>
  <si>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</si>
  <si>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</si>
  <si>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</si>
  <si>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</si>
  <si>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</si>
  <si>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</si>
  <si>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</si>
  <si>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</si>
  <si>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</si>
  <si>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</si>
  <si>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</si>
  <si>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</si>
  <si>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</si>
  <si>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</si>
  <si>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</si>
  <si>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</si>
  <si>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</si>
  <si>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</si>
  <si>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</si>
  <si>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</si>
  <si>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</si>
  <si>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</si>
  <si>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</si>
  <si>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</si>
  <si>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</si>
  <si>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</si>
  <si>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</si>
  <si>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</si>
  <si>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</si>
  <si>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</si>
  <si>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</si>
  <si>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</si>
  <si>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</si>
  <si>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</si>
  <si>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</si>
  <si>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</si>
  <si>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</si>
  <si>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</si>
  <si>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</si>
  <si>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</si>
  <si>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</si>
  <si>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</si>
  <si>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</si>
  <si>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</si>
  <si>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</si>
  <si>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</si>
  <si>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</si>
  <si>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</si>
  <si>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</si>
  <si>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</si>
  <si>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</si>
  <si>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</si>
  <si>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</si>
  <si>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</si>
  <si>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</si>
  <si>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</si>
  <si>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</si>
  <si>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</si>
  <si>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</si>
  <si>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</si>
  <si>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</si>
  <si>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</si>
  <si>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</si>
  <si>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</si>
  <si>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</si>
  <si>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</si>
  <si>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</si>
  <si>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</si>
  <si>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</si>
  <si>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</si>
  <si>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</si>
  <si>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</si>
  <si>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</si>
  <si>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</si>
  <si>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</si>
  <si>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</si>
  <si>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</si>
  <si>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</si>
  <si>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</si>
  <si>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</si>
  <si>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</si>
  <si>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</si>
  <si>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</si>
  <si>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</si>
  <si>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</si>
  <si>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</si>
  <si>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</si>
  <si>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</si>
  <si>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</si>
  <si>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</si>
  <si>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</si>
  <si>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</si>
  <si>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</si>
  <si>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</si>
  <si>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</si>
  <si>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</si>
  <si>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</si>
  <si>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</si>
  <si>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</si>
  <si>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</si>
  <si>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</si>
  <si>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</si>
  <si>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</si>
  <si>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</si>
  <si>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</si>
  <si>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</si>
  <si>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</si>
  <si>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</si>
  <si>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</si>
  <si>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</si>
  <si>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</si>
  <si>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</si>
  <si>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</si>
  <si>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</si>
  <si>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</si>
  <si>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</si>
  <si>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</si>
  <si>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</si>
  <si>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</si>
  <si>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</si>
  <si>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</si>
  <si>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</si>
  <si>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</si>
  <si>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</si>
  <si>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</si>
  <si>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</si>
  <si>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</si>
  <si>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</si>
  <si>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</si>
  <si>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</si>
  <si>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</si>
  <si>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</si>
  <si>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</si>
  <si>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</si>
  <si>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</si>
  <si>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</si>
  <si>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</si>
  <si>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</si>
  <si>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</si>
  <si>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</si>
  <si>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</si>
  <si>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</si>
  <si>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</si>
  <si>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</si>
  <si>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</si>
  <si>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</si>
  <si>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</si>
  <si>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</si>
  <si>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</si>
  <si>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</si>
  <si>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</si>
  <si>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</si>
  <si>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</si>
  <si>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</si>
  <si>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</si>
  <si>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</si>
  <si>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</si>
  <si>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</si>
  <si>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</si>
  <si>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</si>
  <si>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</si>
  <si>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</si>
  <si>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</si>
  <si>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</si>
  <si>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</si>
  <si>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</si>
  <si>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</si>
  <si>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</si>
  <si>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</si>
  <si>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</si>
  <si>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</si>
  <si>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</si>
  <si>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</si>
  <si>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</si>
  <si>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</si>
  <si>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</si>
  <si>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</si>
  <si>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</si>
  <si>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</si>
  <si>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</si>
  <si>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</si>
  <si>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</si>
  <si>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</si>
  <si>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</si>
  <si>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</si>
  <si>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</si>
  <si>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</si>
  <si>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</si>
  <si>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</si>
  <si>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</si>
  <si>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</si>
  <si>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</si>
  <si>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</si>
  <si>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</si>
  <si>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</si>
  <si>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</si>
  <si>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</si>
  <si>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</si>
  <si>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</si>
  <si>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</si>
  <si>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</si>
  <si>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</si>
  <si>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</si>
  <si>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</si>
  <si>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</si>
  <si>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</si>
  <si>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</si>
  <si>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</si>
  <si>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</si>
  <si>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</si>
  <si>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</si>
  <si>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</si>
  <si>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</si>
  <si>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</si>
  <si>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</si>
  <si>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</si>
  <si>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</si>
  <si>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</si>
  <si>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</si>
  <si>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</si>
  <si>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</si>
  <si>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</si>
  <si>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</si>
  <si>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</si>
  <si>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</si>
  <si>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</si>
  <si>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</si>
  <si>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</si>
  <si>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</si>
  <si>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</si>
  <si>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</si>
  <si>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</si>
  <si>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</si>
  <si>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</si>
  <si>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</si>
  <si>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</si>
  <si>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</si>
  <si>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</si>
  <si>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</si>
  <si>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</si>
  <si>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</si>
  <si>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</si>
  <si>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</si>
  <si>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</si>
  <si>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</si>
  <si>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</si>
  <si>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</si>
  <si>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</si>
  <si>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</si>
  <si>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</si>
  <si>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</si>
  <si>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</si>
  <si>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</si>
  <si>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</si>
  <si>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</si>
  <si>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</si>
  <si>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</si>
  <si>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</si>
  <si>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</si>
  <si>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</si>
  <si>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</si>
  <si>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</si>
  <si>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</si>
  <si>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</si>
  <si>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</si>
  <si>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</si>
  <si>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</si>
  <si>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</si>
  <si>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</si>
  <si>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</si>
  <si>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</si>
  <si>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</si>
  <si>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</si>
  <si>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</si>
  <si>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</si>
  <si>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</si>
  <si>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</si>
  <si>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</si>
  <si>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</si>
  <si>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</si>
  <si>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</si>
  <si>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</si>
  <si>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</si>
  <si>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</si>
  <si>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</si>
  <si>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</si>
  <si>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</si>
  <si>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</si>
  <si>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</si>
  <si>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</si>
  <si>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</si>
  <si>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</si>
  <si>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</si>
  <si>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</si>
  <si>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</si>
  <si>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</si>
  <si>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</si>
  <si>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</si>
  <si>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</si>
  <si>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</si>
  <si>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</si>
  <si>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</si>
  <si>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</si>
  <si>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</si>
  <si>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</si>
  <si>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</si>
  <si>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</si>
  <si>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</si>
  <si>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</si>
  <si>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</si>
  <si>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</si>
  <si>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</si>
  <si>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</si>
  <si>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</si>
  <si>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</si>
  <si>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</si>
  <si>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</si>
  <si>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</si>
  <si>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</si>
  <si>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</si>
  <si>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</si>
  <si>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</si>
  <si>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</si>
  <si>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</si>
  <si>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</si>
  <si>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</si>
  <si>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</si>
  <si>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</si>
  <si>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</si>
  <si>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</si>
  <si>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</si>
  <si>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</si>
  <si>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</si>
  <si>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</si>
  <si>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</si>
  <si>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</si>
  <si>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</si>
  <si>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</si>
  <si>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</si>
  <si>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</si>
  <si>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</si>
  <si>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</si>
  <si>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</si>
  <si>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</si>
  <si>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</si>
  <si>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</si>
  <si>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</si>
  <si>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</si>
  <si>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</si>
  <si>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</si>
  <si>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</si>
  <si>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</si>
  <si>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</si>
  <si>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</si>
  <si>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</si>
  <si>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</si>
  <si>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</si>
  <si>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</si>
  <si>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</si>
  <si>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</si>
  <si>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</si>
  <si>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</si>
  <si>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</si>
  <si>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</si>
  <si>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</si>
  <si>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</si>
  <si>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</si>
  <si>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</si>
  <si>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</si>
  <si>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</si>
  <si>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</si>
  <si>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</si>
  <si>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</si>
  <si>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</si>
  <si>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</si>
  <si>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</si>
  <si>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</si>
  <si>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</si>
  <si>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</si>
  <si>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</si>
  <si>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</si>
  <si>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</si>
  <si>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</si>
  <si>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</si>
  <si>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</si>
  <si>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</si>
  <si>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</si>
  <si>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</si>
  <si>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</si>
  <si>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</si>
  <si>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</si>
  <si>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</si>
  <si>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</si>
  <si>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</si>
  <si>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</si>
  <si>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</si>
  <si>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</si>
  <si>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</si>
  <si>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</si>
  <si>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</si>
  <si>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</si>
  <si>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</si>
  <si>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</si>
  <si>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</si>
  <si>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</si>
  <si>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</si>
  <si>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</si>
  <si>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</si>
  <si>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</si>
  <si>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</si>
  <si>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</si>
  <si>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</si>
  <si>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</si>
  <si>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</si>
  <si>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</si>
  <si>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</si>
  <si>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</si>
  <si>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</si>
  <si>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</si>
  <si>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</si>
  <si>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</si>
  <si>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</si>
  <si>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</si>
  <si>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</si>
  <si>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</si>
  <si>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</si>
  <si>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</si>
  <si>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</si>
  <si>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</si>
  <si>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</si>
  <si>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</si>
  <si>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</si>
  <si>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</si>
  <si>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</si>
  <si>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</si>
  <si>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</si>
  <si>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</si>
  <si>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</si>
  <si>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</si>
  <si>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</si>
  <si>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</si>
  <si>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</si>
  <si>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</si>
  <si>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</si>
  <si>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</si>
  <si>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</si>
  <si>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</si>
  <si>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</si>
  <si>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</si>
  <si>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</si>
  <si>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</si>
  <si>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</si>
  <si>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</si>
  <si>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</si>
  <si>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</si>
  <si>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</si>
  <si>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</si>
  <si>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</si>
  <si>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</si>
  <si>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</si>
  <si>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</si>
  <si>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</si>
  <si>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</si>
  <si>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</si>
  <si>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</si>
  <si>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</si>
  <si>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</si>
  <si>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</si>
  <si>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</si>
  <si>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</si>
  <si>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</si>
  <si>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</si>
  <si>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</si>
  <si>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</si>
  <si>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</si>
  <si>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</si>
  <si>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</si>
  <si>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</si>
  <si>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</si>
  <si>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</si>
  <si>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</si>
  <si>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</si>
  <si>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</si>
  <si>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</si>
  <si>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</si>
  <si>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</si>
  <si>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</si>
  <si>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</si>
  <si>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</si>
  <si>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</si>
  <si>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</si>
  <si>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</si>
  <si>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</si>
  <si>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</si>
  <si>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</si>
  <si>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</si>
  <si>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</si>
  <si>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</si>
  <si>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</si>
  <si>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</si>
  <si>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</si>
  <si>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</si>
  <si>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</si>
  <si>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</si>
  <si>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</si>
  <si>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</si>
  <si>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</si>
  <si>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</si>
  <si>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</si>
  <si>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</si>
  <si>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</si>
  <si>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</si>
  <si>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</si>
  <si>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</si>
  <si>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</si>
  <si>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</si>
  <si>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</si>
  <si>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</si>
  <si>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</si>
  <si>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</si>
  <si>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</si>
  <si>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</si>
  <si>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</si>
  <si>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</si>
  <si>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</si>
  <si>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</si>
  <si>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</si>
  <si>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</si>
  <si>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</si>
  <si>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</si>
  <si>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</si>
  <si>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</si>
  <si>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</si>
  <si>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</si>
  <si>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</si>
  <si>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</si>
  <si>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</si>
  <si>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</si>
  <si>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</si>
  <si>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</si>
  <si>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</si>
  <si>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</si>
  <si>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</si>
  <si>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</si>
  <si>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</si>
  <si>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</si>
  <si>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</si>
  <si>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</si>
  <si>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</si>
  <si>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</si>
  <si>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</si>
  <si>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</si>
  <si>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</si>
  <si>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</si>
  <si>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</si>
  <si>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</si>
  <si>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</si>
  <si>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</si>
  <si>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</si>
  <si>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</si>
  <si>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</si>
  <si>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</si>
  <si>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</si>
  <si>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</si>
  <si>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</si>
  <si>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</si>
  <si>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</si>
  <si>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</si>
  <si>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</si>
  <si>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</si>
  <si>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</si>
  <si>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</si>
  <si>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</si>
  <si>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</si>
  <si>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</si>
  <si>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</si>
  <si>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</si>
  <si>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</si>
  <si>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</si>
  <si>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</si>
  <si>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</si>
  <si>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</si>
  <si>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</si>
  <si>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</si>
  <si>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</si>
  <si>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</si>
  <si>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</si>
  <si>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</si>
  <si>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</si>
  <si>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</si>
  <si>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</si>
  <si>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</si>
  <si>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</si>
  <si>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</si>
  <si>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</si>
  <si>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</si>
  <si>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</si>
  <si>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</si>
  <si>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</si>
  <si>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</si>
  <si>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</si>
  <si>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</si>
  <si>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</si>
  <si>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</si>
  <si>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</si>
  <si>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</si>
  <si>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</si>
  <si>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</si>
  <si>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</si>
  <si>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</si>
  <si>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</si>
  <si>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</si>
  <si>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</si>
  <si>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</si>
  <si>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</si>
  <si>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</si>
  <si>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</si>
  <si>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</si>
  <si>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</si>
  <si>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</si>
  <si>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</si>
  <si>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</si>
  <si>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</si>
  <si>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</si>
  <si>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</si>
  <si>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</si>
  <si>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</si>
  <si>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</si>
  <si>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</si>
  <si>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</si>
  <si>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</si>
  <si>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</si>
  <si>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</si>
  <si>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</si>
  <si>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</si>
  <si>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</si>
  <si>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</si>
  <si>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</si>
  <si>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</si>
  <si>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</si>
  <si>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</si>
  <si>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</si>
  <si>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</si>
  <si>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</si>
  <si>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</si>
  <si>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</si>
  <si>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</si>
  <si>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</si>
  <si>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</si>
  <si>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</si>
  <si>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</si>
  <si>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</si>
  <si>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</si>
  <si>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</si>
  <si>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</si>
  <si>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</si>
  <si>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</si>
  <si>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</si>
  <si>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</si>
  <si>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</si>
  <si>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</si>
  <si>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</si>
  <si>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</si>
  <si>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</si>
  <si>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</si>
  <si>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</si>
  <si>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</si>
  <si>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</si>
  <si>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</si>
  <si>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</si>
  <si>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</si>
  <si>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</si>
  <si>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</si>
  <si>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</si>
  <si>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</si>
  <si>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</si>
  <si>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</si>
  <si>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</si>
  <si>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</si>
  <si>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</si>
  <si>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</si>
  <si>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</si>
  <si>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</si>
  <si>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</si>
  <si>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</si>
  <si>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</si>
  <si>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</si>
  <si>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</si>
  <si>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</si>
  <si>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</si>
  <si>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</si>
  <si>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</si>
  <si>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</si>
  <si>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</si>
  <si>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</si>
  <si>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</si>
  <si>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</si>
  <si>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</si>
  <si>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</si>
  <si>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</si>
  <si>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</si>
  <si>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</si>
  <si>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</si>
  <si>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</si>
  <si>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</si>
  <si>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</si>
  <si>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</si>
  <si>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</si>
  <si>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</si>
  <si>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</si>
  <si>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</si>
  <si>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</si>
  <si>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</si>
  <si>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</si>
  <si>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</si>
  <si>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</si>
  <si>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</si>
  <si>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</si>
  <si>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</si>
  <si>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</si>
  <si>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</si>
  <si>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</si>
  <si>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</si>
  <si>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</si>
  <si>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</si>
  <si>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</si>
  <si>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</si>
  <si>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</si>
  <si>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</si>
  <si>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</si>
  <si>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</si>
  <si>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</si>
  <si>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</si>
  <si>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</si>
  <si>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</si>
  <si>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</si>
  <si>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</si>
  <si>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</si>
  <si>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</si>
  <si>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</si>
  <si>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</si>
  <si>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</si>
  <si>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</si>
  <si>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</si>
  <si>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</si>
  <si>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</si>
  <si>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</si>
  <si>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</si>
  <si>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</si>
  <si>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</si>
  <si>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</si>
  <si>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</si>
  <si>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</si>
  <si>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</si>
  <si>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</si>
  <si>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</si>
  <si>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</si>
  <si>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</si>
  <si>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</si>
  <si>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</si>
  <si>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</si>
  <si>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</si>
  <si>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</si>
  <si>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</si>
  <si>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</si>
  <si>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</si>
  <si>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</si>
  <si>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</si>
  <si>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</si>
  <si>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</si>
  <si>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</si>
  <si>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</si>
  <si>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</si>
  <si>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</si>
  <si>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</si>
  <si>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</si>
  <si>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</si>
  <si>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</si>
  <si>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</si>
  <si>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</si>
  <si>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</si>
  <si>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</si>
  <si>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</si>
  <si>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</si>
  <si>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</si>
  <si>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</si>
  <si>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</si>
  <si>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</si>
  <si>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</si>
  <si>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</si>
  <si>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</si>
  <si>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</si>
  <si>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</si>
  <si>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</si>
  <si>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</si>
  <si>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</si>
  <si>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</si>
  <si>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</si>
  <si>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</si>
  <si>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</si>
  <si>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</si>
  <si>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</si>
  <si>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</si>
  <si>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</si>
  <si>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</si>
  <si>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</si>
  <si>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</si>
  <si>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</si>
  <si>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</si>
  <si>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</si>
  <si>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</si>
  <si>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</si>
  <si>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</si>
  <si>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</si>
  <si>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</si>
  <si>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</si>
  <si>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</si>
  <si>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</si>
  <si>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</si>
  <si>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</si>
  <si>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</si>
  <si>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</si>
  <si>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</si>
  <si>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</si>
  <si>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</si>
  <si>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</si>
  <si>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</si>
  <si>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</si>
  <si>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</si>
  <si>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</si>
  <si>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</si>
  <si>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</si>
  <si>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</si>
  <si>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</si>
  <si>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</si>
  <si>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</si>
  <si>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</si>
  <si>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</si>
  <si>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</si>
  <si>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</si>
  <si>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</si>
  <si>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</si>
  <si>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</si>
  <si>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</si>
  <si>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</si>
  <si>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</si>
  <si>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</si>
  <si>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</si>
  <si>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</si>
  <si>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</si>
  <si>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</si>
  <si>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</si>
  <si>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</si>
  <si>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</si>
  <si>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</si>
  <si>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</si>
  <si>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</si>
  <si>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</si>
  <si>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</si>
  <si>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</si>
  <si>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</si>
  <si>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</si>
  <si>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</si>
  <si>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</si>
  <si>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</si>
  <si>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</si>
  <si>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</si>
  <si>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</si>
  <si>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</si>
  <si>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</si>
  <si>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</si>
  <si>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</si>
  <si>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</si>
  <si>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</si>
  <si>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</si>
  <si>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</si>
  <si>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</si>
  <si>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</si>
  <si>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</si>
  <si>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</si>
  <si>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</si>
  <si>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</si>
  <si>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</si>
  <si>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</si>
  <si>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</si>
  <si>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</si>
  <si>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</si>
  <si>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</si>
  <si>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</si>
  <si>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</si>
  <si>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</si>
  <si>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</si>
  <si>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</si>
  <si>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</si>
  <si>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</si>
  <si>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</si>
  <si>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</si>
  <si>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</si>
  <si>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</si>
  <si>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</si>
  <si>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</si>
  <si>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</si>
  <si>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</si>
  <si>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</si>
  <si>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</si>
  <si>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</si>
  <si>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</si>
  <si>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</si>
  <si>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</si>
  <si>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</si>
  <si>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</si>
  <si>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</si>
  <si>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</si>
  <si>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</si>
  <si>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</si>
  <si>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</si>
  <si>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</si>
  <si>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</si>
  <si>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</si>
  <si>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</si>
  <si>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</si>
  <si>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</si>
  <si>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</si>
  <si>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</si>
  <si>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</si>
  <si>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</si>
  <si>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</si>
  <si>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</si>
  <si>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</si>
  <si>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</si>
  <si>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</si>
  <si>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</si>
  <si>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</si>
  <si>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</si>
  <si>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</si>
  <si>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</si>
  <si>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</si>
  <si>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</si>
  <si>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</si>
  <si>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</si>
  <si>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</si>
  <si>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</si>
  <si>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</si>
  <si>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</si>
  <si>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</si>
  <si>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</si>
  <si>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</si>
  <si>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</si>
  <si>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</si>
  <si>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</si>
  <si>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</si>
  <si>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</si>
  <si>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</si>
  <si>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</si>
  <si>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</si>
  <si>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</si>
  <si>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</si>
  <si>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</si>
  <si>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</si>
  <si>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</si>
  <si>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</si>
  <si>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</si>
  <si>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</si>
  <si>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</si>
  <si>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</si>
  <si>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</si>
  <si>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</si>
  <si>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</si>
  <si>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</si>
  <si>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</si>
  <si>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</si>
  <si>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</si>
  <si>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</si>
  <si>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</si>
  <si>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</si>
  <si>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</si>
  <si>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</si>
  <si>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</si>
  <si>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</si>
  <si>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</si>
  <si>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</si>
  <si>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</si>
  <si>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</si>
  <si>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</si>
  <si>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</si>
  <si>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</si>
  <si>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</si>
  <si>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</si>
  <si>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</si>
  <si>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</si>
  <si>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</si>
  <si>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</si>
  <si>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</si>
  <si>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</si>
  <si>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</si>
  <si>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</si>
  <si>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</si>
  <si>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</si>
  <si>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</si>
  <si>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</si>
  <si>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</si>
  <si>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</si>
  <si>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</si>
  <si>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</si>
  <si>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</si>
  <si>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</si>
  <si>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</si>
  <si>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</si>
  <si>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</si>
  <si>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</si>
  <si>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</si>
  <si>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</si>
  <si>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</si>
  <si>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</si>
  <si>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</si>
  <si>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</si>
  <si>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</si>
  <si>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</si>
  <si>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</si>
  <si>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</si>
  <si>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</si>
  <si>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</si>
  <si>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</si>
  <si>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</si>
  <si>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</si>
  <si>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</si>
  <si>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</si>
  <si>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</si>
  <si>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</si>
  <si>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</si>
  <si>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</si>
  <si>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</si>
  <si>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</si>
  <si>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</si>
  <si>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</si>
  <si>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</si>
  <si>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</si>
  <si>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</si>
  <si>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</si>
  <si>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</si>
  <si>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</si>
  <si>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</si>
  <si>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</si>
  <si>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</si>
  <si>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</si>
  <si>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</si>
  <si>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</si>
  <si>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</si>
  <si>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</si>
  <si>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</si>
  <si>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</si>
  <si>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</si>
  <si>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</si>
  <si>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</si>
  <si>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</si>
  <si>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</si>
  <si>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</si>
  <si>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</si>
  <si>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</si>
  <si>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</si>
  <si>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</si>
  <si>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</si>
  <si>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</si>
  <si>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</si>
  <si>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</si>
  <si>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</si>
  <si>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</si>
  <si>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</si>
  <si>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</si>
  <si>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</si>
  <si>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</si>
  <si>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</si>
  <si>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</si>
  <si>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</si>
  <si>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</si>
  <si>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</si>
  <si>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</si>
  <si>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</si>
  <si>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</si>
  <si>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</si>
  <si>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</si>
  <si>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</si>
  <si>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</si>
  <si>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</si>
  <si>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</si>
  <si>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</si>
  <si>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</si>
  <si>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</si>
  <si>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</si>
  <si>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</si>
  <si>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</si>
  <si>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</si>
  <si>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</si>
  <si>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</si>
  <si>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</si>
  <si>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</si>
  <si>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</si>
  <si>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</si>
  <si>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</si>
  <si>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</si>
  <si>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</si>
  <si>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</si>
  <si>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</si>
  <si>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</si>
  <si>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</si>
  <si>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</si>
  <si>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</si>
  <si>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</si>
  <si>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</si>
  <si>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</si>
  <si>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</si>
  <si>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</si>
  <si>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</si>
  <si>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</si>
  <si>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</si>
  <si>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</si>
  <si>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</si>
  <si>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</si>
  <si>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</si>
  <si>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</si>
  <si>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</si>
  <si>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</si>
  <si>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</si>
  <si>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</si>
  <si>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</si>
  <si>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</si>
  <si>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</si>
  <si>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</si>
  <si>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</si>
  <si>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</si>
  <si>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</si>
  <si>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</si>
  <si>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</si>
  <si>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</si>
  <si>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</si>
  <si>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</si>
  <si>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</si>
  <si>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</si>
  <si>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</si>
  <si>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</si>
  <si>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</si>
  <si>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</si>
  <si>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</si>
  <si>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</si>
  <si>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</si>
  <si>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</si>
  <si>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</si>
  <si>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</si>
  <si>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</si>
  <si>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</si>
  <si>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</si>
  <si>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</si>
  <si>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</si>
  <si>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</si>
  <si>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</si>
  <si>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</si>
  <si>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</si>
  <si>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</si>
  <si>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</si>
  <si>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</si>
  <si>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</si>
  <si>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</si>
  <si>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</si>
  <si>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</si>
  <si>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</si>
  <si>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</si>
  <si>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</si>
  <si>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</si>
  <si>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</si>
  <si>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</si>
  <si>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</si>
  <si>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</si>
  <si>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</si>
  <si>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</si>
  <si>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</si>
  <si>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</si>
  <si>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</si>
  <si>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</si>
  <si>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</si>
  <si>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</si>
  <si>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</si>
  <si>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</si>
  <si>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</si>
  <si>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</si>
  <si>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</si>
  <si>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</si>
  <si>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</si>
  <si>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</si>
  <si>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</si>
  <si>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</si>
  <si>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</si>
  <si>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</si>
  <si>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</si>
  <si>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</si>
  <si>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</si>
  <si>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</si>
  <si>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</si>
  <si>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</si>
  <si>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</si>
  <si>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</si>
  <si>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</si>
  <si>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</si>
  <si>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</si>
  <si>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</si>
  <si>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</si>
  <si>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</si>
  <si>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</si>
  <si>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</si>
  <si>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</si>
  <si>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</si>
  <si>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</si>
  <si>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</si>
  <si>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</si>
  <si>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</si>
  <si>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</si>
  <si>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</si>
  <si>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</si>
  <si>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</si>
  <si>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</si>
  <si>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</si>
  <si>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</si>
  <si>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</si>
  <si>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</si>
  <si>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</si>
  <si>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</si>
  <si>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</si>
  <si>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</si>
  <si>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</si>
  <si>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</si>
  <si>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</si>
  <si>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</si>
  <si>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</si>
  <si>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</si>
  <si>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</si>
  <si>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</si>
  <si>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</si>
  <si>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</si>
  <si>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</si>
  <si>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</si>
  <si>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</si>
  <si>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</si>
  <si>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</si>
  <si>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</si>
  <si>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</si>
  <si>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</si>
  <si>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</si>
  <si>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</si>
  <si>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</si>
  <si>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</si>
  <si>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</si>
  <si>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</si>
  <si>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</si>
  <si>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</si>
  <si>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</si>
  <si>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</si>
  <si>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</si>
  <si>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</si>
  <si>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</si>
  <si>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</si>
  <si>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</si>
  <si>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</si>
  <si>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</si>
  <si>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</si>
  <si>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</si>
  <si>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</si>
  <si>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</si>
  <si>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</si>
  <si>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</si>
  <si>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</si>
  <si>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</si>
  <si>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</si>
  <si>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</si>
  <si>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</si>
  <si>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</si>
  <si>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</si>
  <si>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</si>
  <si>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</si>
  <si>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</si>
  <si>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</si>
  <si>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</si>
  <si>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</si>
  <si>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</si>
  <si>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</si>
  <si>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</si>
  <si>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</si>
  <si>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</si>
  <si>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</si>
  <si>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</si>
  <si>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</si>
  <si>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</si>
  <si>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</si>
  <si>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</si>
  <si>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</si>
  <si>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</si>
  <si>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</si>
  <si>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</si>
  <si>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</si>
  <si>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</si>
  <si>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</si>
  <si>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</si>
  <si>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</si>
  <si>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</si>
  <si>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</si>
  <si>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</si>
  <si>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</si>
  <si>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</si>
  <si>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</si>
  <si>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</si>
  <si>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</si>
  <si>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</si>
  <si>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</si>
  <si>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</si>
  <si>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</si>
  <si>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</si>
  <si>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</si>
  <si>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</si>
  <si>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</si>
  <si>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</si>
  <si>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</si>
  <si>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</si>
  <si>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</si>
  <si>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</si>
  <si>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</si>
  <si>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</si>
  <si>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</si>
  <si>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</si>
  <si>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</si>
  <si>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</si>
  <si>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</si>
  <si>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</si>
  <si>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</si>
  <si>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</si>
  <si>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</si>
  <si>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</si>
  <si>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</si>
  <si>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</si>
  <si>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</si>
  <si>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</si>
  <si>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</si>
  <si>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</si>
  <si>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</si>
  <si>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</si>
  <si>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</si>
  <si>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</si>
  <si>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</si>
  <si>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</si>
  <si>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</si>
  <si>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</si>
  <si>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</si>
  <si>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</si>
  <si>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</si>
  <si>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</si>
  <si>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</si>
  <si>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</si>
  <si>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</si>
  <si>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</si>
  <si>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</si>
  <si>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</si>
  <si>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</si>
  <si>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</si>
  <si>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</si>
  <si>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</si>
  <si>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</si>
  <si>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</si>
  <si>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</si>
  <si>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</si>
  <si>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</si>
  <si>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</si>
  <si>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</si>
  <si>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</si>
  <si>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</si>
  <si>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</si>
  <si>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</si>
  <si>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</si>
  <si>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</si>
  <si>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</si>
  <si>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</si>
  <si>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</si>
  <si>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</si>
  <si>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</si>
  <si>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</si>
  <si>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</si>
  <si>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</si>
  <si>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</si>
  <si>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</si>
  <si>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</si>
  <si>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</si>
  <si>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</si>
  <si>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</si>
  <si>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</si>
  <si>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</si>
  <si>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</si>
  <si>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</si>
  <si>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</si>
  <si>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</si>
  <si>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</si>
  <si>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</si>
  <si>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</si>
  <si>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</si>
  <si>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</si>
  <si>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</si>
  <si>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</si>
  <si>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</si>
  <si>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</si>
  <si>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</si>
  <si>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</si>
  <si>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</si>
  <si>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</si>
  <si>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</si>
  <si>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</si>
  <si>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</si>
  <si>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</si>
  <si>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</si>
  <si>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</si>
  <si>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</si>
  <si>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</si>
  <si>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</si>
  <si>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</si>
  <si>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</si>
  <si>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</si>
  <si>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</si>
  <si>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</si>
  <si>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</si>
  <si>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</si>
  <si>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</si>
  <si>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</si>
  <si>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</si>
  <si>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</si>
  <si>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</si>
  <si>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</si>
  <si>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</si>
  <si>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</si>
  <si>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</si>
  <si>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</si>
  <si>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</si>
  <si>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</si>
  <si>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</si>
  <si>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</si>
  <si>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</si>
  <si>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</si>
  <si>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</si>
  <si>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</si>
  <si>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</si>
  <si>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</si>
  <si>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</si>
  <si>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</si>
  <si>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</si>
  <si>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</si>
  <si>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</si>
  <si>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</si>
  <si>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</si>
  <si>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</si>
  <si>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</si>
  <si>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</si>
  <si>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</si>
  <si>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</si>
  <si>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</si>
  <si>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</si>
  <si>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</si>
  <si>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</si>
  <si>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</si>
  <si>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</si>
  <si>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</si>
  <si>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</si>
  <si>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</si>
  <si>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</si>
  <si>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</si>
  <si>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</si>
  <si>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</si>
  <si>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</si>
  <si>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</si>
  <si>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</si>
  <si>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</si>
  <si>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</si>
  <si>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</si>
  <si>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</si>
  <si>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</si>
  <si>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</si>
  <si>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</si>
  <si>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</si>
  <si>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</si>
  <si>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</si>
  <si>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</si>
  <si>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</si>
  <si>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</si>
  <si>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</si>
  <si>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</si>
  <si>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</si>
  <si>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</si>
  <si>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</si>
  <si>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</si>
  <si>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</si>
  <si>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</si>
  <si>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</si>
  <si>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</si>
  <si>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</si>
  <si>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</si>
  <si>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</si>
  <si>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</si>
  <si>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</si>
  <si>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</si>
  <si>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</si>
  <si>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</si>
  <si>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</si>
  <si>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</si>
  <si>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</si>
  <si>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</si>
  <si>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</si>
  <si>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</si>
  <si>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</si>
  <si>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</si>
  <si>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</si>
  <si>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</si>
  <si>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</si>
  <si>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</si>
  <si>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</si>
  <si>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</si>
  <si>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</si>
  <si>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</si>
  <si>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</si>
  <si>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</si>
  <si>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</si>
  <si>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</si>
  <si>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</si>
  <si>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</si>
  <si>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</si>
  <si>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</si>
  <si>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</si>
  <si>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</si>
  <si>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</si>
  <si>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</si>
  <si>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</si>
  <si>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</si>
  <si>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</si>
  <si>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</si>
  <si>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</si>
  <si>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</si>
  <si>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</si>
  <si>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</si>
  <si>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</si>
  <si>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</si>
  <si>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</si>
  <si>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</si>
  <si>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</si>
  <si>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</si>
  <si>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</si>
  <si>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</si>
  <si>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</si>
  <si>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</si>
  <si>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</si>
  <si>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</si>
  <si>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</si>
  <si>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</si>
  <si>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</si>
  <si>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</si>
  <si>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</si>
  <si>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</si>
  <si>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</si>
  <si>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</si>
  <si>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</si>
  <si>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</si>
  <si>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</si>
  <si>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</si>
  <si>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</si>
  <si>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</si>
  <si>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</si>
  <si>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</si>
  <si>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</si>
  <si>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</si>
  <si>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</si>
  <si>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</si>
  <si>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</si>
  <si>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</si>
  <si>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</si>
  <si>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</si>
  <si>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</si>
  <si>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</si>
  <si>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</si>
  <si>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</si>
  <si>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</si>
  <si>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</si>
  <si>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</si>
  <si>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</si>
  <si>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</si>
  <si>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</si>
  <si>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</si>
  <si>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</si>
  <si>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</si>
  <si>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</si>
  <si>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</si>
  <si>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</si>
  <si>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</si>
  <si>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</si>
  <si>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</si>
  <si>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</si>
  <si>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</si>
  <si>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</si>
  <si>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</si>
  <si>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</si>
  <si>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</si>
  <si>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</si>
  <si>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</si>
  <si>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</si>
  <si>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</si>
  <si>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</si>
  <si>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</si>
  <si>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</si>
  <si>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</si>
  <si>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</si>
  <si>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</si>
  <si>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</si>
  <si>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</si>
  <si>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</si>
  <si>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</si>
  <si>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</si>
  <si>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</si>
  <si>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</si>
  <si>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</si>
  <si>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</si>
  <si>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</si>
  <si>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</si>
  <si>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</si>
  <si>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</si>
  <si>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</si>
  <si>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</si>
  <si>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</si>
  <si>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</si>
  <si>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</si>
  <si>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</si>
  <si>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</si>
  <si>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</si>
  <si>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</si>
  <si>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</si>
  <si>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</si>
  <si>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</si>
  <si>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</si>
  <si>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</si>
  <si>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</si>
  <si>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</si>
  <si>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</si>
  <si>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</si>
  <si>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</si>
  <si>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</si>
  <si>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</si>
  <si>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</si>
  <si>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</si>
  <si>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</si>
  <si>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</si>
  <si>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</si>
  <si>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</si>
  <si>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</si>
  <si>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</si>
  <si>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</si>
  <si>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</si>
  <si>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</si>
  <si>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</si>
  <si>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</si>
  <si>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</si>
  <si>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</si>
  <si>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</si>
  <si>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</si>
  <si>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</si>
  <si>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</si>
  <si>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</si>
  <si>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</si>
  <si>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</si>
  <si>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</si>
  <si>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</si>
  <si>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</si>
  <si>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</si>
  <si>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</si>
  <si>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</si>
  <si>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</si>
  <si>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</si>
  <si>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</si>
  <si>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</si>
  <si>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</si>
  <si>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</si>
  <si>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</si>
  <si>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</si>
  <si>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</si>
  <si>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</si>
  <si>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</si>
  <si>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</si>
  <si>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</si>
  <si>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</si>
  <si>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</si>
  <si>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</si>
  <si>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</si>
  <si>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</si>
  <si>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</si>
  <si>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</si>
  <si>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</si>
  <si>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</si>
  <si>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</si>
  <si>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</si>
  <si>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</si>
  <si>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</si>
  <si>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</si>
  <si>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</si>
  <si>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</si>
  <si>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</si>
  <si>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</si>
  <si>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</si>
  <si>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</si>
  <si>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</si>
  <si>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</si>
  <si>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</si>
  <si>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</si>
  <si>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</si>
  <si>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</si>
  <si>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</si>
  <si>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</si>
  <si>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</si>
  <si>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</si>
  <si>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</si>
  <si>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</si>
  <si>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</si>
  <si>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</si>
  <si>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</si>
  <si>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</si>
  <si>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</si>
  <si>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</si>
  <si>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</si>
  <si>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</si>
  <si>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</si>
  <si>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</si>
  <si>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</si>
  <si>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</si>
  <si>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</si>
  <si>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</si>
  <si>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</si>
  <si>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</si>
  <si>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</si>
  <si>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</si>
  <si>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</si>
  <si>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</si>
  <si>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</si>
  <si>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</si>
  <si>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</si>
  <si>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</si>
  <si>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</si>
  <si>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</si>
  <si>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</si>
  <si>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</si>
  <si>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</si>
  <si>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</si>
  <si>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</si>
  <si>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</si>
  <si>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</si>
  <si>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</si>
  <si>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</si>
  <si>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</si>
  <si>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</si>
  <si>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</si>
  <si>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</si>
  <si>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</si>
  <si>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</si>
  <si>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</si>
  <si>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</si>
  <si>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</si>
  <si>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</si>
  <si>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</si>
  <si>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</si>
  <si>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</si>
  <si>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</si>
  <si>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</si>
  <si>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</si>
  <si>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</si>
  <si>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</si>
  <si>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</si>
  <si>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</si>
  <si>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</si>
  <si>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</si>
  <si>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</si>
  <si>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</si>
  <si>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</si>
  <si>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</si>
  <si>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</si>
  <si>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</si>
  <si>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</si>
  <si>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</si>
  <si>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</si>
  <si>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</si>
  <si>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</si>
  <si>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</si>
  <si>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</si>
  <si>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</si>
  <si>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</si>
  <si>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</si>
  <si>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</si>
  <si>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</si>
  <si>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</si>
  <si>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</si>
  <si>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</si>
  <si>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</si>
  <si>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</si>
  <si>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</si>
  <si>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</si>
  <si>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</si>
  <si>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</si>
  <si>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</si>
  <si>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</si>
  <si>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</si>
  <si>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</si>
  <si>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</si>
  <si>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</si>
  <si>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</si>
  <si>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</si>
  <si>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</si>
  <si>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</si>
  <si>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</si>
  <si>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</si>
  <si>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</si>
  <si>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</si>
  <si>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</si>
  <si>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</si>
  <si>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</si>
  <si>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</si>
  <si>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</si>
  <si>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</si>
  <si>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</si>
  <si>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</si>
  <si>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</si>
  <si>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</si>
  <si>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</si>
  <si>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</si>
  <si>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</si>
  <si>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</si>
  <si>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</si>
  <si>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</si>
  <si>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</si>
  <si>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</si>
  <si>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</si>
  <si>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</si>
  <si>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</si>
  <si>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</si>
  <si>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</si>
  <si>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</si>
  <si>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</si>
  <si>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</si>
  <si>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</si>
  <si>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</si>
  <si>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</si>
  <si>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</si>
  <si>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</si>
  <si>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</si>
  <si>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</si>
  <si>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</si>
  <si>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</si>
  <si>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</si>
  <si>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</si>
  <si>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</si>
  <si>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</si>
  <si>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</si>
  <si>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</si>
  <si>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</si>
  <si>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</si>
  <si>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</si>
  <si>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</si>
  <si>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</si>
  <si>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</si>
  <si>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</si>
  <si>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</si>
  <si>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</si>
  <si>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</si>
  <si>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</si>
  <si>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</si>
  <si>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</si>
  <si>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</si>
  <si>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</si>
  <si>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</si>
  <si>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</si>
  <si>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</si>
  <si>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</si>
  <si>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</si>
  <si>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</si>
  <si>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</si>
  <si>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</si>
  <si>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</si>
  <si>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</si>
  <si>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</si>
  <si>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</si>
  <si>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</si>
  <si>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</si>
  <si>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</si>
  <si>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</si>
  <si>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</si>
  <si>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</si>
  <si>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</si>
  <si>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</si>
  <si>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</si>
  <si>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</si>
  <si>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</si>
  <si>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</si>
  <si>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</si>
  <si>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</si>
  <si>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</si>
  <si>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</si>
  <si>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</si>
  <si>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</si>
  <si>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</si>
  <si>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</si>
  <si>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</si>
  <si>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</si>
  <si>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</si>
  <si>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</si>
  <si>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</si>
  <si>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</si>
  <si>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</si>
  <si>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</si>
  <si>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</si>
  <si>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</si>
  <si>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</si>
  <si>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</si>
  <si>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</si>
  <si>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</si>
  <si>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</si>
  <si>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</si>
  <si>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</si>
  <si>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</si>
  <si>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</si>
  <si>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</si>
  <si>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</si>
  <si>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</si>
  <si>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</si>
  <si>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</si>
  <si>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</si>
  <si>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</si>
  <si>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</si>
  <si>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</si>
  <si>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</si>
  <si>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</si>
  <si>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</si>
  <si>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</si>
  <si>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</si>
  <si>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</si>
  <si>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</si>
  <si>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</si>
  <si>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</si>
  <si>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</si>
  <si>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</si>
  <si>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</si>
  <si>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</si>
  <si>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</si>
  <si>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</si>
  <si>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</si>
  <si>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</si>
  <si>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</si>
  <si>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</si>
  <si>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</si>
  <si>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</si>
  <si>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</si>
  <si>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</si>
  <si>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</si>
  <si>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</si>
  <si>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</si>
  <si>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</si>
  <si>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</si>
  <si>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</si>
  <si>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</si>
  <si>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</si>
  <si>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</si>
  <si>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</si>
  <si>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</si>
  <si>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</si>
  <si>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</si>
  <si>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</si>
  <si>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</si>
  <si>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</si>
  <si>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</si>
  <si>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</si>
  <si>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</si>
  <si>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</si>
  <si>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</si>
  <si>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</si>
  <si>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</si>
  <si>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</si>
  <si>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</si>
  <si>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</si>
  <si>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</si>
  <si>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</si>
  <si>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</si>
  <si>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</si>
  <si>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</si>
  <si>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</si>
  <si>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</si>
  <si>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</si>
  <si>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</si>
  <si>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</si>
  <si>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</si>
  <si>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</si>
  <si>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</si>
  <si>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</si>
  <si>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</si>
  <si>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</si>
  <si>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</si>
  <si>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</si>
  <si>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</si>
  <si>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</si>
  <si>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</si>
  <si>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</si>
  <si>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</si>
  <si>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</si>
  <si>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</si>
  <si>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</si>
  <si>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</si>
  <si>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</si>
  <si>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</si>
  <si>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</si>
  <si>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</si>
  <si>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</si>
  <si>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</si>
  <si>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</si>
  <si>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</si>
  <si>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</si>
  <si>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</si>
  <si>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</si>
  <si>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</si>
  <si>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</si>
  <si>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</si>
  <si>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</si>
  <si>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</si>
  <si>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</si>
  <si>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</si>
  <si>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</si>
  <si>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</si>
  <si>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</si>
  <si>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</si>
  <si>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</si>
  <si>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</si>
  <si>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</si>
  <si>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</si>
  <si>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</si>
  <si>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</si>
  <si>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</si>
  <si>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</si>
  <si>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</si>
  <si>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</si>
  <si>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</si>
  <si>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</si>
  <si>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</si>
  <si>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</si>
  <si>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</si>
  <si>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</si>
  <si>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</si>
  <si>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</si>
  <si>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</si>
  <si>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</si>
  <si>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</si>
  <si>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</si>
  <si>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</si>
  <si>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</si>
  <si>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</si>
  <si>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</si>
  <si>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</si>
  <si>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</si>
  <si>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</si>
  <si>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</si>
  <si>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</si>
  <si>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</si>
  <si>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</si>
  <si>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</si>
  <si>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</si>
  <si>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</si>
  <si>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</si>
  <si>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</si>
  <si>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</si>
  <si>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</si>
  <si>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</si>
  <si>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</si>
  <si>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</si>
  <si>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</si>
  <si>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</si>
  <si>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</si>
  <si>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</si>
  <si>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</si>
  <si>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</si>
  <si>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</si>
  <si>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</si>
  <si>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</si>
  <si>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</si>
  <si>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</si>
  <si>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</si>
  <si>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</si>
  <si>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</si>
  <si>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</si>
  <si>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</si>
  <si>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</si>
  <si>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</si>
  <si>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</si>
  <si>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</si>
  <si>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</si>
  <si>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</si>
  <si>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</si>
  <si>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</si>
  <si>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</si>
  <si>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</si>
  <si>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</si>
  <si>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</si>
  <si>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</si>
  <si>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</si>
  <si>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</si>
  <si>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</si>
  <si>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</si>
  <si>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</si>
  <si>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</si>
  <si>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</si>
  <si>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</si>
  <si>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</si>
  <si>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</si>
  <si>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</si>
  <si>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</si>
  <si>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</si>
  <si>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</si>
  <si>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</si>
  <si>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</si>
  <si>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</si>
  <si>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</si>
  <si>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</si>
  <si>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</si>
  <si>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</si>
  <si>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</si>
  <si>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</si>
  <si>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</si>
  <si>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</si>
  <si>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</si>
  <si>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</si>
  <si>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</si>
  <si>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</si>
  <si>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</si>
  <si>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</si>
  <si>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</si>
  <si>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</si>
  <si>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</si>
  <si>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</si>
  <si>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</si>
  <si>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</si>
  <si>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</si>
  <si>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</si>
  <si>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</si>
  <si>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</si>
  <si>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</si>
  <si>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</si>
  <si>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</si>
  <si>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</si>
  <si>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</si>
  <si>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</si>
  <si>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</si>
  <si>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</si>
  <si>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</si>
  <si>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</si>
  <si>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</si>
  <si>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</si>
  <si>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</si>
  <si>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</si>
  <si>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</si>
  <si>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</si>
  <si>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</si>
  <si>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</si>
  <si>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</si>
  <si>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</si>
  <si>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</si>
  <si>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</si>
  <si>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</si>
  <si>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</si>
  <si>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</si>
  <si>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</si>
  <si>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</si>
  <si>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</si>
  <si>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</si>
  <si>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</si>
  <si>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</si>
  <si>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</si>
  <si>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</si>
  <si>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</si>
  <si>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</si>
  <si>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</si>
  <si>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</si>
  <si>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</si>
  <si>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</si>
  <si>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</si>
  <si>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</si>
  <si>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</si>
  <si>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</si>
  <si>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</si>
  <si>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</si>
  <si>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</si>
  <si>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</si>
  <si>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</si>
  <si>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</si>
  <si>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</si>
  <si>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</si>
  <si>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</si>
  <si>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</si>
  <si>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</si>
  <si>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</si>
  <si>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</si>
  <si>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</si>
  <si>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</si>
  <si>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</si>
  <si>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</si>
  <si>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</si>
  <si>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</si>
  <si>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</si>
  <si>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</si>
  <si>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</si>
  <si>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</si>
  <si>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</si>
  <si>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</si>
  <si>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</si>
  <si>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</si>
  <si>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</si>
  <si>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</si>
  <si>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</si>
  <si>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</si>
  <si>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</si>
  <si>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</si>
  <si>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</si>
  <si>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</si>
  <si>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</si>
  <si>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</si>
  <si>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</si>
  <si>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</si>
  <si>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</si>
  <si>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</si>
  <si>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</si>
  <si>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</si>
  <si>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</si>
  <si>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</si>
  <si>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</si>
  <si>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</si>
  <si>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</si>
  <si>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</si>
  <si>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</si>
  <si>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</si>
  <si>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</si>
  <si>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</si>
  <si>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</si>
  <si>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</si>
  <si>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</si>
  <si>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</si>
  <si>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</si>
  <si>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</si>
  <si>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</si>
  <si>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</si>
  <si>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</si>
  <si>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</si>
  <si>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</si>
  <si>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</si>
  <si>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</si>
  <si>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</si>
  <si>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</si>
  <si>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</si>
  <si>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</si>
  <si>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</si>
  <si>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</si>
  <si>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</si>
  <si>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</si>
  <si>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</si>
  <si>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</si>
  <si>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</si>
  <si>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</si>
  <si>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</si>
  <si>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</si>
  <si>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</si>
  <si>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</si>
  <si>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</si>
  <si>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</si>
  <si>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</si>
  <si>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</si>
  <si>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</si>
  <si>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</si>
  <si>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</si>
  <si>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</si>
  <si>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</si>
  <si>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</si>
  <si>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</si>
  <si>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</si>
  <si>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</si>
  <si>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</si>
  <si>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</si>
  <si>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</si>
  <si>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</si>
  <si>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</si>
  <si>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</si>
  <si>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</si>
  <si>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</si>
  <si>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</si>
  <si>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</si>
  <si>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</si>
  <si>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</si>
  <si>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</si>
  <si>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</si>
  <si>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</si>
  <si>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</si>
  <si>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</si>
  <si>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</si>
  <si>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</si>
  <si>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</si>
  <si>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</si>
  <si>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</si>
  <si>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</si>
  <si>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</si>
  <si>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</si>
  <si>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</si>
  <si>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</si>
  <si>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</si>
  <si>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</si>
  <si>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</si>
  <si>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</si>
  <si>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</si>
  <si>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</si>
  <si>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</si>
  <si>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</si>
  <si>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</si>
  <si>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</si>
  <si>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</si>
  <si>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</si>
  <si>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</si>
  <si>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</si>
  <si>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</si>
  <si>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</si>
  <si>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</si>
  <si>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</si>
  <si>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</si>
  <si>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</si>
  <si>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</si>
  <si>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</si>
  <si>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</si>
  <si>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</si>
  <si>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</si>
  <si>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</si>
  <si>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</si>
  <si>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</si>
  <si>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</si>
  <si>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</si>
  <si>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</si>
  <si>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</si>
  <si>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</si>
  <si>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</si>
  <si>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</si>
  <si>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</si>
  <si>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</si>
  <si>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</si>
  <si>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</si>
  <si>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</si>
  <si>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</si>
  <si>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</si>
  <si>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</si>
  <si>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</si>
  <si>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</si>
  <si>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</si>
  <si>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</si>
  <si>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</si>
  <si>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</si>
  <si>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</si>
  <si>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</si>
  <si>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</si>
  <si>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</si>
  <si>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</si>
  <si>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</si>
  <si>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</si>
  <si>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</si>
  <si>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</si>
  <si>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</si>
  <si>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</si>
  <si>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</si>
  <si>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</si>
  <si>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</si>
  <si>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</si>
  <si>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</si>
  <si>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</si>
  <si>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</si>
  <si>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</si>
  <si>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</si>
  <si>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</si>
  <si>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</si>
  <si>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</si>
  <si>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</si>
  <si>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</si>
  <si>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</si>
  <si>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</si>
  <si>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</si>
  <si>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</si>
  <si>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</si>
  <si>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</si>
  <si>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</si>
  <si>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</si>
  <si>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</si>
  <si>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</si>
  <si>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</si>
  <si>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</si>
  <si>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</si>
  <si>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</si>
  <si>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</si>
  <si>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</si>
  <si>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</si>
  <si>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</si>
  <si>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</si>
  <si>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</si>
  <si>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</si>
  <si>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</si>
  <si>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</si>
  <si>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</si>
  <si>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</si>
  <si>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</si>
  <si>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</si>
  <si>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</si>
  <si>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</si>
  <si>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</si>
  <si>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</si>
  <si>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</si>
  <si>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</si>
  <si>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</si>
  <si>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</si>
  <si>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</si>
  <si>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</si>
  <si>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</si>
  <si>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</si>
  <si>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</si>
  <si>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</si>
  <si>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</si>
  <si>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</si>
  <si>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</si>
  <si>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</si>
  <si>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</si>
  <si>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</si>
  <si>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</si>
  <si>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</si>
  <si>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</si>
  <si>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</si>
  <si>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</si>
  <si>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</si>
  <si>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</si>
  <si>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</si>
  <si>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</si>
  <si>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</si>
  <si>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</si>
  <si>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</si>
  <si>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</si>
  <si>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</si>
  <si>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</si>
  <si>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</si>
  <si>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</si>
  <si>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</si>
  <si>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</si>
  <si>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</si>
  <si>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</si>
  <si>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</si>
  <si>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</si>
  <si>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</si>
  <si>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</si>
  <si>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</si>
  <si>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</si>
  <si>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</si>
  <si>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</si>
  <si>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</si>
  <si>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</si>
  <si>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</si>
  <si>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</si>
  <si>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</si>
  <si>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</si>
  <si>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</si>
  <si>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</si>
  <si>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</si>
  <si>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</si>
  <si>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</si>
  <si>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</si>
  <si>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</si>
  <si>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</si>
  <si>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</si>
  <si>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</si>
  <si>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</si>
  <si>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</si>
  <si>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</si>
  <si>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</si>
  <si>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</si>
  <si>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</si>
  <si>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</si>
  <si>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</si>
  <si>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</si>
  <si>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</si>
  <si>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</si>
  <si>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</si>
  <si>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</si>
  <si>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</si>
  <si>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</si>
  <si>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</si>
  <si>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</si>
  <si>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</si>
  <si>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</si>
  <si>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</si>
  <si>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</si>
  <si>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</si>
  <si>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</si>
  <si>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</si>
  <si>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</si>
  <si>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</si>
  <si>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</si>
  <si>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</si>
  <si>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</si>
  <si>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</si>
  <si>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</si>
  <si>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</si>
  <si>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</si>
  <si>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</si>
  <si>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</si>
  <si>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</si>
  <si>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</si>
  <si>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</si>
  <si>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</si>
  <si>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</si>
  <si>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</si>
  <si>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</si>
  <si>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</si>
  <si>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</si>
  <si>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</si>
  <si>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</si>
  <si>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</si>
  <si>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</si>
  <si>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</si>
  <si>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</si>
  <si>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</si>
  <si>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</si>
  <si>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</si>
  <si>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</si>
  <si>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</si>
  <si>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</si>
  <si>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</si>
  <si>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</si>
  <si>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</si>
  <si>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</si>
  <si>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</si>
  <si>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</si>
  <si>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</si>
  <si>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</si>
  <si>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</si>
  <si>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</si>
  <si>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</si>
  <si>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</si>
  <si>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</si>
  <si>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</si>
  <si>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</si>
  <si>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</si>
  <si>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</si>
  <si>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</si>
  <si>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</si>
  <si>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</si>
  <si>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</si>
  <si>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</si>
  <si>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</si>
  <si>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</si>
  <si>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</si>
  <si>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</si>
  <si>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</si>
  <si>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</si>
  <si>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</si>
  <si>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</si>
  <si>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</si>
  <si>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</si>
  <si>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</si>
  <si>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</si>
  <si>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</si>
  <si>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</si>
  <si>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</si>
  <si>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</si>
  <si>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</si>
  <si>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</si>
  <si>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</si>
  <si>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</si>
  <si>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</si>
  <si>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</si>
  <si>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</si>
  <si>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</si>
  <si>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</si>
  <si>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</si>
  <si>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</si>
  <si>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</si>
  <si>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</si>
  <si>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</si>
  <si>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</si>
  <si>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</si>
  <si>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</si>
  <si>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</si>
  <si>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</si>
  <si>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</si>
  <si>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</si>
  <si>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</si>
  <si>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</si>
  <si>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</si>
  <si>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</si>
  <si>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</si>
  <si>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</si>
  <si>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</si>
  <si>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</si>
  <si>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</si>
  <si>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</si>
  <si>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</si>
  <si>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</si>
  <si>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</si>
  <si>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</si>
  <si>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</si>
  <si>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</si>
  <si>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</si>
  <si>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</si>
  <si>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</si>
  <si>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</si>
  <si>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</si>
  <si>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</si>
  <si>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</si>
  <si>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</si>
  <si>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</si>
  <si>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</si>
  <si>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</si>
  <si>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</si>
  <si>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</si>
  <si>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</si>
  <si>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</si>
  <si>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</si>
  <si>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</si>
  <si>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</si>
  <si>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</si>
  <si>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</si>
  <si>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</si>
  <si>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</si>
  <si>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</si>
  <si>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</si>
  <si>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</si>
  <si>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</si>
  <si>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</si>
  <si>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</si>
  <si>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</si>
  <si>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</si>
  <si>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</si>
  <si>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</si>
  <si>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</si>
  <si>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</si>
  <si>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</si>
  <si>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</si>
  <si>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</si>
  <si>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</si>
  <si>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</si>
  <si>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</si>
  <si>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</si>
  <si>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</si>
  <si>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</si>
  <si>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</si>
  <si>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</si>
  <si>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</si>
  <si>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</si>
  <si>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</si>
  <si>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</si>
  <si>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</si>
  <si>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</si>
  <si>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</si>
  <si>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</si>
  <si>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</si>
  <si>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</si>
  <si>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</si>
  <si>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</si>
  <si>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</si>
  <si>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</si>
  <si>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</si>
  <si>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</si>
  <si>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</si>
  <si>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</si>
  <si>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</si>
  <si>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</si>
  <si>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</si>
  <si>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</si>
  <si>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</si>
  <si>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</si>
  <si>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</si>
  <si>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</si>
  <si>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</si>
  <si>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</si>
  <si>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</si>
  <si>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</si>
  <si>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</si>
  <si>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</si>
  <si>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</si>
  <si>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</si>
  <si>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</si>
  <si>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</si>
  <si>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</si>
  <si>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</si>
  <si>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</si>
  <si>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</si>
  <si>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</si>
  <si>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</si>
  <si>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</si>
  <si>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</si>
  <si>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</si>
  <si>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</si>
  <si>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</si>
  <si>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</si>
  <si>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</si>
  <si>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</si>
  <si>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</si>
  <si>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</si>
  <si>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</si>
  <si>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</si>
  <si>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</si>
  <si>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</si>
  <si>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</si>
  <si>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</si>
  <si>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</si>
  <si>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</si>
  <si>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</si>
  <si>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</si>
  <si>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</si>
  <si>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</si>
  <si>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</si>
  <si>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</si>
  <si>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</si>
  <si>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</si>
  <si>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</si>
  <si>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</si>
  <si>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</si>
  <si>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</si>
  <si>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</si>
  <si>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</si>
  <si>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</si>
  <si>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</si>
  <si>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</si>
  <si>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</si>
  <si>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</si>
  <si>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</si>
  <si>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</si>
  <si>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</si>
  <si>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</si>
  <si>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</si>
  <si>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</si>
  <si>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</si>
  <si>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</si>
  <si>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</si>
  <si>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</si>
  <si>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</si>
  <si>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</si>
  <si>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</si>
  <si>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</si>
  <si>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</si>
  <si>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</si>
  <si>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</si>
  <si>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</si>
  <si>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</si>
  <si>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</si>
  <si>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</si>
  <si>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</si>
  <si>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</si>
  <si>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</si>
  <si>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</si>
  <si>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</si>
  <si>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</si>
  <si>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</si>
  <si>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</si>
  <si>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</si>
  <si>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</si>
  <si>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</si>
  <si>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</si>
  <si>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</si>
  <si>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</si>
  <si>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</si>
  <si>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</si>
  <si>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</si>
  <si>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</si>
  <si>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</si>
  <si>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</si>
  <si>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</si>
  <si>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</si>
  <si>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</si>
  <si>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</si>
  <si>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</si>
  <si>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</si>
  <si>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</si>
  <si>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</si>
  <si>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</si>
  <si>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</si>
  <si>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</si>
  <si>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</si>
  <si>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</si>
  <si>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</si>
  <si>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</si>
  <si>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</si>
  <si>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</si>
  <si>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</si>
  <si>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</si>
  <si>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</si>
  <si>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</si>
  <si>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</si>
  <si>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</si>
  <si>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</si>
  <si>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</si>
  <si>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</si>
  <si>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</si>
  <si>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</si>
  <si>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</si>
  <si>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</si>
  <si>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</si>
  <si>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</si>
  <si>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</si>
  <si>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</si>
  <si>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</si>
  <si>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</si>
  <si>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</si>
  <si>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</si>
  <si>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</si>
  <si>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</si>
  <si>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</si>
  <si>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</si>
  <si>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</si>
  <si>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</si>
  <si>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</si>
  <si>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</si>
  <si>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</si>
  <si>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</si>
  <si>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</si>
  <si>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</si>
  <si>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</si>
  <si>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</si>
  <si>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</si>
  <si>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</si>
  <si>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</si>
  <si>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</si>
  <si>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</si>
  <si>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</si>
  <si>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</si>
  <si>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</si>
  <si>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</si>
  <si>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</si>
  <si>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</si>
  <si>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</si>
  <si>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</si>
  <si>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</si>
  <si>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</si>
  <si>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</si>
  <si>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</si>
  <si>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</si>
  <si>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</si>
  <si>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</si>
  <si>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</si>
  <si>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</si>
  <si>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</si>
  <si>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</si>
  <si>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</si>
  <si>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</si>
  <si>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</si>
  <si>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</si>
  <si>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</si>
  <si>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</si>
  <si>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</si>
  <si>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</si>
  <si>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</si>
  <si>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</si>
  <si>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</si>
  <si>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</si>
  <si>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</si>
  <si>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</si>
  <si>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</si>
  <si>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</si>
  <si>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</si>
  <si>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</si>
  <si>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</si>
  <si>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</si>
  <si>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</si>
  <si>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</si>
  <si>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</si>
  <si>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</si>
  <si>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</si>
  <si>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</si>
  <si>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</si>
  <si>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</si>
  <si>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</si>
  <si>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</si>
  <si>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</si>
  <si>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</si>
  <si>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</si>
  <si>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</si>
  <si>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</si>
  <si>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</si>
  <si>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</si>
  <si>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</si>
  <si>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</si>
  <si>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</si>
  <si>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</si>
  <si>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</si>
  <si>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</si>
  <si>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</si>
  <si>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</si>
  <si>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</si>
  <si>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</si>
  <si>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</si>
  <si>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</si>
  <si>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</si>
  <si>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</si>
  <si>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</si>
  <si>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</si>
  <si>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</si>
  <si>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</si>
  <si>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</si>
  <si>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</si>
  <si>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</si>
  <si>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</si>
  <si>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</si>
  <si>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</si>
  <si>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</si>
  <si>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</si>
  <si>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</si>
  <si>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</si>
  <si>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</si>
  <si>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</si>
  <si>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</si>
  <si>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</si>
  <si>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</si>
  <si>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</si>
  <si>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</si>
  <si>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</si>
  <si>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</si>
  <si>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</si>
  <si>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</si>
  <si>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</si>
  <si>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</si>
  <si>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</si>
  <si>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</si>
  <si>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</si>
  <si>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</si>
  <si>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</si>
  <si>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</si>
  <si>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</si>
  <si>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</si>
  <si>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</si>
  <si>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</si>
  <si>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</si>
  <si>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</si>
  <si>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</si>
  <si>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</si>
  <si>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</si>
  <si>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</si>
  <si>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</si>
  <si>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</si>
  <si>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</si>
  <si>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</si>
  <si>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</si>
  <si>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</si>
  <si>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</si>
  <si>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</si>
  <si>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</si>
  <si>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</si>
  <si>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</si>
  <si>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</si>
  <si>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</si>
  <si>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</si>
  <si>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</si>
  <si>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</si>
  <si>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</si>
  <si>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</si>
  <si>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</si>
  <si>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</si>
  <si>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</si>
  <si>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</si>
  <si>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</si>
  <si>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</si>
  <si>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</si>
  <si>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</si>
  <si>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</si>
  <si>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</si>
  <si>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</si>
  <si>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</si>
  <si>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</si>
  <si>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</si>
  <si>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</si>
  <si>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</si>
  <si>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</si>
  <si>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</si>
  <si>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</si>
  <si>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</si>
  <si>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</si>
  <si>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</si>
  <si>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</si>
  <si>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</si>
  <si>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</si>
  <si>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</si>
  <si>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</si>
  <si>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</si>
  <si>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</si>
  <si>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</si>
  <si>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</si>
  <si>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</si>
  <si>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</si>
  <si>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</si>
  <si>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</si>
  <si>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</si>
  <si>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</si>
  <si>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</si>
  <si>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</si>
  <si>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</si>
  <si>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</si>
  <si>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</si>
  <si>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</si>
  <si>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</si>
  <si>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</si>
  <si>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</si>
  <si>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</si>
  <si>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</si>
  <si>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</si>
  <si>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</si>
  <si>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</si>
  <si>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</si>
  <si>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</si>
  <si>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</si>
  <si>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</si>
  <si>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</si>
  <si>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</si>
  <si>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</si>
  <si>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</si>
  <si>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</si>
  <si>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</si>
  <si>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</si>
  <si>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</si>
  <si>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</si>
  <si>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</si>
  <si>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</si>
  <si>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</si>
  <si>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</si>
  <si>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</si>
  <si>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</si>
  <si>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</si>
  <si>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</si>
  <si>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</si>
  <si>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</si>
  <si>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</si>
  <si>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</si>
  <si>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</si>
  <si>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</si>
  <si>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</si>
  <si>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</si>
  <si>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</si>
  <si>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</si>
  <si>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</si>
  <si>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</si>
  <si>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</si>
  <si>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</si>
  <si>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</si>
  <si>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</si>
  <si>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</si>
  <si>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</si>
  <si>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</si>
  <si>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</si>
  <si>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</si>
  <si>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</si>
  <si>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</si>
  <si>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</si>
  <si>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</si>
  <si>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</si>
  <si>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</si>
  <si>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</si>
  <si>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</si>
  <si>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</si>
  <si>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</si>
  <si>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</si>
  <si>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</si>
  <si>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</si>
  <si>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</si>
  <si>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</si>
  <si>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</si>
  <si>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</si>
  <si>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</si>
  <si>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</si>
  <si>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</si>
  <si>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</si>
  <si>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</si>
  <si>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</si>
  <si>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</si>
  <si>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</si>
  <si>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</si>
  <si>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</si>
  <si>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</si>
  <si>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</si>
  <si>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</si>
  <si>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</si>
  <si>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</si>
  <si>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</si>
  <si>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</si>
  <si>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</si>
  <si>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</si>
  <si>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</si>
  <si>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</si>
  <si>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</si>
  <si>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</si>
  <si>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</si>
  <si>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</si>
  <si>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</si>
  <si>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</si>
  <si>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</si>
  <si>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</si>
  <si>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</si>
  <si>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</si>
  <si>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</si>
  <si>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</si>
  <si>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</si>
  <si>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</si>
  <si>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</si>
  <si>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</si>
  <si>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</si>
  <si>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</si>
  <si>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</si>
  <si>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</si>
  <si>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</si>
  <si>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</si>
  <si>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</si>
  <si>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</si>
  <si>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</si>
  <si>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</si>
  <si>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</si>
  <si>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</si>
  <si>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</si>
  <si>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</si>
  <si>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</si>
  <si>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</si>
  <si>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</si>
  <si>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</si>
  <si>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</si>
  <si>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</si>
  <si>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</si>
  <si>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</si>
  <si>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</si>
  <si>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</si>
  <si>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</si>
  <si>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</si>
  <si>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</si>
  <si>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</si>
  <si>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</si>
  <si>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</si>
  <si>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</si>
  <si>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</si>
  <si>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</si>
  <si>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</si>
  <si>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</si>
  <si>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</si>
  <si>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</si>
  <si>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</si>
  <si>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</si>
  <si>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</si>
  <si>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</si>
  <si>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</si>
  <si>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</si>
  <si>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</si>
  <si>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</si>
  <si>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</si>
  <si>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</si>
  <si>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</si>
  <si>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</si>
  <si>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</si>
  <si>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</si>
  <si>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</si>
  <si>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</si>
  <si>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</si>
  <si>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</si>
  <si>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</si>
  <si>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</si>
  <si>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</si>
  <si>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</si>
  <si>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</si>
  <si>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</si>
  <si>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</si>
  <si>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</si>
  <si>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</si>
  <si>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</si>
  <si>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</si>
  <si>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</si>
  <si>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</si>
  <si>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</si>
  <si>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</si>
  <si>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</si>
  <si>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</si>
  <si>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</si>
  <si>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</si>
  <si>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</si>
  <si>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</si>
  <si>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</si>
  <si>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</si>
  <si>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</si>
  <si>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</si>
  <si>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</si>
  <si>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</si>
  <si>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</si>
  <si>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</si>
  <si>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</si>
  <si>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</si>
  <si>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</si>
  <si>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</si>
  <si>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</si>
  <si>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</si>
  <si>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</si>
  <si>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</si>
  <si>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</si>
  <si>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</si>
  <si>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</si>
  <si>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</si>
  <si>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</si>
  <si>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</si>
  <si>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</si>
  <si>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</si>
  <si>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</si>
  <si>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</si>
  <si>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</si>
  <si>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</si>
  <si>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</si>
  <si>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</si>
  <si>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</si>
  <si>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</si>
  <si>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</si>
  <si>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</si>
  <si>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</si>
  <si>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</si>
  <si>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</si>
  <si>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</si>
  <si>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</si>
  <si>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</si>
  <si>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</si>
  <si>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</si>
  <si>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</si>
  <si>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</si>
  <si>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</si>
  <si>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</si>
  <si>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</si>
  <si>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</si>
  <si>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</si>
  <si>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</si>
  <si>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</si>
  <si>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</si>
  <si>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</si>
  <si>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</si>
  <si>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</si>
  <si>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</si>
  <si>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</si>
  <si>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</si>
  <si>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</si>
  <si>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</si>
  <si>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</si>
  <si>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</si>
  <si>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</si>
  <si>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</si>
  <si>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</si>
  <si>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</si>
  <si>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</si>
  <si>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</si>
  <si>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</si>
  <si>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</si>
  <si>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</si>
  <si>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</si>
  <si>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</si>
  <si>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</si>
  <si>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</si>
  <si>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</si>
  <si>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</si>
  <si>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</si>
  <si>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</si>
  <si>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</si>
  <si>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</si>
  <si>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</si>
  <si>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</si>
  <si>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</si>
  <si>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</si>
  <si>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</si>
  <si>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</si>
  <si>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</si>
  <si>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</si>
  <si>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</si>
  <si>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</si>
  <si>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</si>
  <si>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</si>
  <si>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</si>
  <si>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</si>
  <si>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</si>
  <si>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</si>
  <si>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</si>
  <si>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</si>
  <si>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</si>
  <si>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</si>
  <si>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</si>
  <si>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</si>
  <si>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</si>
  <si>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</si>
  <si>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</si>
  <si>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</si>
  <si>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</si>
  <si>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</si>
  <si>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</si>
  <si>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</si>
  <si>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</si>
  <si>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</si>
  <si>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</si>
  <si>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</si>
  <si>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</si>
  <si>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</si>
  <si>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</si>
  <si>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</si>
  <si>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</si>
  <si>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</si>
  <si>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</si>
  <si>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</si>
  <si>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</si>
  <si>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</si>
  <si>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</si>
  <si>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</si>
  <si>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</si>
  <si>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</si>
  <si>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</si>
  <si>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</si>
  <si>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</si>
  <si>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</si>
  <si>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</si>
  <si>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</si>
  <si>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</si>
  <si>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</si>
  <si>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</si>
  <si>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</si>
  <si>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</si>
  <si>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</si>
  <si>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</si>
  <si>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</si>
  <si>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</si>
  <si>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</si>
  <si>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</si>
  <si>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</si>
  <si>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</si>
  <si>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</si>
  <si>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</si>
  <si>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</si>
  <si>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</si>
  <si>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</si>
  <si>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</si>
  <si>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</si>
  <si>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</si>
  <si>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</si>
  <si>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</si>
  <si>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</si>
  <si>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</si>
  <si>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</si>
  <si>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</si>
  <si>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</si>
  <si>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</si>
  <si>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</si>
  <si>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</si>
  <si>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</si>
  <si>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</si>
  <si>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</si>
  <si>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</si>
  <si>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</si>
  <si>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</si>
  <si>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</si>
  <si>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</si>
  <si>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</si>
  <si>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</si>
  <si>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</si>
  <si>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</si>
  <si>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</si>
  <si>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</si>
  <si>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</si>
  <si>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</si>
  <si>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</si>
  <si>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</si>
  <si>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</si>
  <si>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</si>
  <si>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</si>
  <si>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</si>
  <si>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</si>
  <si>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</si>
  <si>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</si>
  <si>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</si>
  <si>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</si>
  <si>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</si>
  <si>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</si>
  <si>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</si>
  <si>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</si>
  <si>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</si>
  <si>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</si>
  <si>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</si>
  <si>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</si>
  <si>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</si>
  <si>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</si>
  <si>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</si>
  <si>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</si>
  <si>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</si>
  <si>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</si>
  <si>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</si>
  <si>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</si>
  <si>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</si>
  <si>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</si>
  <si>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</si>
  <si>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</si>
  <si>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</si>
  <si>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</si>
  <si>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</si>
  <si>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</si>
  <si>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</si>
  <si>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</si>
  <si>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</si>
  <si>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</si>
  <si>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</si>
  <si>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</si>
  <si>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</si>
  <si>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</si>
  <si>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</si>
  <si>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</si>
  <si>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</si>
  <si>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</si>
  <si>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</si>
  <si>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</si>
  <si>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</si>
  <si>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</si>
  <si>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</si>
  <si>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</si>
  <si>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</si>
  <si>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</si>
  <si>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</si>
  <si>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</si>
  <si>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</si>
  <si>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</si>
  <si>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</si>
  <si>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</si>
  <si>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</si>
  <si>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</si>
  <si>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</si>
  <si>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</si>
  <si>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</si>
  <si>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</si>
  <si>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</si>
  <si>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</si>
  <si>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</si>
  <si>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</si>
  <si>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</si>
  <si>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</si>
  <si>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</si>
  <si>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</si>
  <si>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</si>
  <si>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</si>
  <si>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</si>
  <si>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</si>
  <si>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</si>
  <si>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</si>
  <si>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</si>
  <si>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</si>
  <si>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</si>
  <si>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</si>
  <si>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</si>
  <si>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</si>
  <si>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</si>
  <si>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</si>
  <si>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</si>
  <si>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</si>
  <si>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</si>
  <si>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</si>
  <si>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</si>
  <si>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</si>
  <si>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</si>
  <si>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</si>
  <si>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</si>
  <si>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</si>
  <si>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</si>
  <si>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</si>
  <si>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</si>
  <si>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</si>
  <si>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</si>
  <si>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</si>
  <si>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</si>
  <si>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</si>
  <si>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</si>
  <si>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</si>
  <si>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</si>
  <si>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</si>
  <si>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</si>
  <si>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</si>
  <si>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</si>
  <si>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</si>
  <si>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</si>
  <si>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</si>
  <si>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</si>
  <si>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</si>
  <si>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</si>
  <si>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</si>
  <si>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</si>
  <si>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</si>
  <si>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</si>
  <si>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</si>
  <si>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</si>
  <si>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</si>
  <si>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</si>
  <si>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</si>
  <si>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</si>
  <si>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</si>
  <si>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</si>
  <si>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</si>
  <si>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</si>
  <si>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</si>
  <si>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</si>
  <si>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</si>
  <si>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</si>
  <si>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</si>
  <si>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</si>
  <si>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</si>
  <si>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</si>
  <si>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</si>
  <si>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</si>
  <si>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</si>
  <si>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</si>
  <si>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</si>
  <si>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</si>
  <si>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</si>
  <si>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</si>
  <si>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</si>
  <si>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</si>
  <si>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</si>
  <si>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</si>
  <si>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</si>
  <si>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</si>
  <si>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</si>
  <si>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</si>
  <si>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</si>
  <si>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</si>
  <si>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</si>
  <si>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</si>
  <si>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</si>
  <si>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</si>
  <si>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</si>
  <si>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</si>
  <si>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</si>
  <si>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</si>
  <si>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</si>
  <si>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</si>
  <si>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</si>
  <si>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</si>
  <si>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</si>
  <si>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</si>
  <si>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</si>
  <si>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</si>
  <si>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</si>
  <si>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</si>
  <si>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</si>
  <si>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</si>
  <si>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</si>
  <si>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</si>
  <si>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</si>
  <si>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</si>
  <si>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</si>
  <si>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</si>
  <si>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</si>
  <si>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</si>
  <si>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</si>
  <si>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</si>
  <si>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</si>
  <si>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</si>
  <si>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</si>
  <si>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</si>
  <si>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</si>
  <si>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</si>
  <si>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</si>
  <si>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</si>
  <si>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</si>
  <si>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</si>
  <si>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</si>
  <si>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</si>
  <si>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</si>
  <si>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</si>
  <si>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</si>
  <si>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</si>
  <si>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</si>
  <si>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</si>
  <si>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</si>
  <si>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</si>
  <si>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</si>
  <si>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</si>
  <si>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</si>
  <si>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</si>
  <si>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</si>
  <si>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</si>
  <si>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</si>
  <si>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</si>
  <si>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</si>
  <si>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</si>
  <si>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</si>
  <si>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</si>
  <si>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</si>
  <si>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</si>
  <si>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</si>
  <si>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</si>
  <si>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</si>
  <si>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</si>
  <si>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</si>
  <si>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</si>
  <si>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</si>
  <si>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</si>
  <si>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</si>
  <si>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</si>
  <si>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</si>
  <si>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</si>
  <si>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</si>
  <si>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</si>
  <si>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</si>
  <si>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</si>
  <si>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</si>
  <si>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</si>
  <si>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</si>
  <si>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</si>
  <si>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</si>
  <si>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</si>
  <si>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</si>
  <si>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</si>
  <si>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</si>
  <si>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</si>
  <si>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</si>
  <si>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</si>
  <si>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</si>
  <si>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</si>
  <si>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</si>
  <si>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</si>
  <si>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</si>
  <si>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</si>
  <si>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</si>
  <si>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</si>
  <si>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</si>
  <si>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</si>
  <si>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</si>
  <si>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</si>
  <si>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</si>
  <si>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</si>
  <si>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</si>
  <si>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</si>
  <si>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</si>
  <si>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</si>
  <si>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</si>
  <si>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</si>
  <si>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</si>
  <si>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</si>
  <si>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</si>
  <si>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</si>
  <si>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</si>
  <si>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</si>
  <si>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</si>
  <si>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</si>
  <si>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</si>
  <si>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</si>
  <si>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</si>
  <si>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</si>
  <si>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</si>
  <si>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</si>
  <si>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</si>
  <si>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</si>
  <si>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</si>
  <si>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</si>
  <si>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</si>
  <si>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</si>
  <si>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</si>
  <si>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</si>
  <si>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</si>
  <si>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</si>
  <si>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</si>
  <si>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</si>
  <si>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</si>
  <si>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</si>
  <si>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</si>
  <si>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</si>
  <si>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</si>
  <si>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</si>
  <si>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</si>
  <si>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</si>
  <si>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</si>
  <si>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</si>
  <si>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</si>
  <si>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</si>
  <si>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</si>
  <si>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</si>
  <si>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</si>
  <si>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</si>
  <si>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</si>
  <si>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</si>
  <si>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</si>
  <si>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</si>
  <si>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</si>
  <si>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</si>
  <si>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</si>
  <si>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</si>
  <si>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</si>
  <si>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</si>
  <si>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</si>
  <si>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</si>
  <si>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</si>
  <si>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</si>
  <si>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</si>
  <si>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</si>
  <si>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</si>
  <si>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</si>
  <si>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</si>
  <si>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</si>
  <si>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</si>
  <si>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</si>
  <si>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</si>
  <si>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</si>
  <si>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</si>
  <si>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</si>
  <si>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</si>
  <si>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</si>
  <si>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</si>
  <si>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</si>
  <si>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</si>
  <si>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</si>
  <si>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</si>
  <si>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</si>
  <si>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</si>
  <si>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</si>
  <si>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</si>
  <si>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</si>
  <si>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</si>
  <si>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</si>
  <si>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</si>
  <si>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</si>
  <si>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</si>
  <si>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</si>
  <si>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</si>
  <si>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</si>
  <si>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</si>
  <si>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</si>
  <si>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</si>
  <si>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</si>
  <si>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</si>
  <si>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</si>
  <si>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</si>
  <si>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</si>
  <si>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</si>
  <si>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</si>
  <si>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</si>
  <si>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</si>
  <si>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</si>
  <si>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</si>
  <si>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</si>
  <si>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</si>
  <si>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</si>
  <si>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</si>
  <si>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</si>
  <si>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</si>
  <si>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</si>
  <si>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</si>
  <si>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</si>
  <si>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</si>
  <si>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</si>
  <si>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</si>
  <si>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</si>
  <si>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</si>
  <si>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</si>
  <si>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</si>
  <si>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</si>
  <si>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</si>
  <si>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</si>
  <si>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</si>
  <si>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</si>
  <si>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</si>
  <si>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</si>
  <si>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</si>
  <si>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</si>
  <si>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</si>
  <si>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</si>
  <si>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</si>
  <si>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</si>
  <si>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</si>
  <si>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</si>
  <si>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</si>
  <si>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</si>
  <si>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</si>
  <si>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</si>
  <si>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</si>
  <si>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</si>
  <si>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</si>
  <si>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</si>
  <si>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</si>
  <si>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</si>
  <si>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</si>
  <si>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</si>
  <si>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</si>
  <si>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</si>
  <si>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</si>
  <si>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</si>
  <si>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</si>
  <si>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</si>
  <si>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</si>
  <si>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</si>
  <si>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</si>
  <si>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</si>
  <si>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</si>
  <si>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</si>
  <si>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</si>
  <si>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</si>
  <si>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</si>
  <si>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</si>
  <si>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</si>
  <si>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</si>
  <si>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</si>
  <si>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</si>
  <si>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</si>
  <si>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</si>
  <si>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</si>
  <si>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</si>
  <si>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</si>
  <si>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</si>
  <si>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</si>
  <si>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</si>
  <si>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</si>
  <si>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</si>
  <si>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</si>
  <si>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</si>
  <si>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</si>
  <si>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</si>
  <si>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</si>
  <si>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</si>
  <si>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</si>
  <si>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</si>
  <si>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</si>
  <si>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</si>
  <si>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</si>
  <si>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</si>
  <si>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</si>
  <si>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</si>
  <si>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</si>
  <si>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</si>
  <si>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</si>
  <si>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</si>
  <si>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</si>
  <si>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</si>
  <si>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</si>
  <si>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</si>
  <si>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</si>
  <si>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</si>
  <si>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</si>
  <si>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</si>
  <si>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</si>
  <si>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</si>
  <si>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</si>
  <si>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</si>
  <si>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</si>
  <si>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</si>
  <si>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</si>
  <si>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</si>
  <si>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</si>
  <si>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</si>
  <si>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</si>
  <si>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</si>
  <si>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</si>
  <si>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</si>
  <si>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</si>
  <si>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</si>
  <si>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</si>
  <si>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</si>
  <si>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</si>
  <si>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</si>
  <si>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</si>
  <si>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</si>
  <si>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</si>
  <si>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</si>
  <si>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</si>
  <si>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</si>
  <si>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</si>
  <si>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</si>
  <si>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</si>
  <si>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</si>
  <si>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</si>
  <si>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</si>
  <si>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</si>
  <si>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</si>
  <si>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</si>
  <si>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</si>
  <si>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</si>
  <si>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</si>
  <si>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</si>
  <si>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</si>
  <si>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</si>
  <si>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</si>
  <si>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</si>
  <si>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</si>
  <si>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</si>
  <si>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</si>
  <si>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</si>
  <si>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</si>
  <si>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</si>
  <si>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</si>
  <si>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</si>
  <si>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</si>
  <si>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</si>
  <si>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</si>
  <si>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</si>
  <si>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</si>
  <si>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</si>
  <si>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</si>
  <si>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</si>
  <si>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</si>
  <si>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</si>
  <si>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</si>
  <si>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</si>
  <si>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</si>
  <si>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</si>
  <si>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</si>
  <si>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</si>
  <si>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</si>
  <si>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</si>
  <si>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</si>
  <si>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</si>
  <si>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</si>
  <si>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</si>
  <si>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</si>
  <si>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</si>
  <si>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</si>
  <si>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</si>
  <si>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</si>
  <si>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</si>
  <si>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</si>
  <si>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</si>
  <si>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</si>
  <si>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</si>
  <si>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</si>
  <si>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</si>
  <si>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</si>
  <si>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</si>
  <si>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</si>
  <si>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</si>
  <si>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</si>
  <si>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</si>
  <si>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</si>
  <si>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</si>
  <si>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</si>
  <si>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</si>
  <si>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</si>
  <si>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</si>
  <si>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</si>
  <si>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</si>
  <si>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</si>
  <si>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</si>
  <si>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</si>
  <si>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</si>
  <si>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</si>
  <si>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</si>
  <si>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</si>
  <si>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</si>
  <si>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</si>
  <si>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</si>
  <si>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</si>
  <si>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</si>
  <si>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</si>
  <si>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</si>
  <si>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</si>
  <si>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</si>
  <si>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</si>
  <si>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</si>
  <si>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</si>
  <si>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</si>
  <si>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</si>
  <si>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</si>
  <si>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</si>
  <si>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</si>
  <si>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</si>
  <si>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</si>
  <si>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</si>
  <si>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</si>
  <si>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</si>
  <si>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</si>
  <si>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</si>
  <si>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</si>
  <si>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</si>
  <si>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</si>
  <si>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</si>
  <si>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</si>
  <si>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</si>
  <si>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</si>
  <si>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</si>
  <si>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</si>
  <si>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</si>
  <si>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</si>
  <si>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</si>
  <si>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</si>
  <si>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</si>
  <si>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</si>
  <si>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</si>
  <si>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</si>
  <si>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</si>
  <si>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</si>
  <si>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</si>
  <si>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</si>
  <si>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</si>
  <si>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</si>
  <si>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</si>
  <si>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</si>
  <si>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</si>
  <si>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</si>
  <si>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</si>
  <si>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</si>
  <si>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</si>
  <si>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</si>
  <si>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</si>
  <si>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</si>
  <si>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</si>
  <si>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</si>
  <si>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</si>
  <si>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</si>
  <si>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</si>
  <si>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</si>
  <si>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</si>
  <si>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</si>
  <si>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</si>
  <si>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</si>
  <si>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</si>
  <si>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</si>
  <si>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</si>
  <si>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</si>
  <si>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</si>
  <si>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</si>
  <si>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</si>
  <si>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</si>
  <si>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</si>
  <si>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</si>
  <si>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</si>
  <si>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</si>
  <si>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</si>
  <si>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</si>
  <si>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</si>
  <si>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</si>
  <si>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</si>
  <si>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</si>
  <si>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</si>
  <si>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</si>
  <si>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</si>
  <si>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</si>
  <si>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</si>
  <si>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</si>
  <si>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</si>
  <si>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</si>
  <si>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</si>
  <si>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</si>
  <si>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</si>
  <si>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</si>
  <si>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</si>
  <si>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</si>
  <si>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</si>
  <si>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</si>
  <si>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</si>
  <si>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</si>
  <si>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</si>
  <si>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</si>
  <si>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</si>
  <si>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</si>
  <si>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</si>
  <si>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</si>
  <si>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</si>
  <si>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</si>
  <si>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</si>
  <si>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</si>
  <si>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</si>
  <si>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</si>
  <si>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</si>
  <si>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</si>
  <si>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</si>
  <si>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</si>
  <si>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</si>
  <si>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</si>
  <si>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</si>
  <si>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</si>
  <si>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</si>
  <si>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</si>
  <si>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</si>
  <si>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</si>
  <si>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</si>
  <si>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</si>
  <si>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</si>
  <si>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</si>
  <si>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</si>
  <si>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</si>
  <si>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</si>
  <si>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</si>
  <si>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</si>
  <si>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</si>
  <si>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</si>
  <si>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</si>
  <si>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</si>
  <si>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</si>
  <si>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</si>
  <si>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</si>
  <si>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</si>
  <si>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</si>
  <si>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</si>
  <si>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</si>
  <si>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</si>
  <si>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</si>
  <si>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</si>
  <si>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</si>
  <si>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</si>
  <si>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</si>
  <si>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</si>
  <si>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</si>
  <si>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</si>
  <si>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</si>
  <si>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</si>
  <si>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</si>
  <si>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</si>
  <si>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</si>
  <si>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</si>
  <si>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</si>
  <si>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</si>
  <si>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</si>
  <si>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</si>
  <si>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</si>
  <si>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</si>
  <si>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</si>
  <si>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</si>
  <si>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</si>
  <si>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</si>
  <si>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</si>
  <si>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</si>
  <si>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</si>
  <si>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</si>
  <si>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</si>
  <si>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</si>
  <si>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</si>
  <si>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</si>
  <si>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</si>
  <si>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</si>
  <si>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</si>
  <si>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</si>
  <si>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</si>
  <si>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</si>
  <si>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</si>
  <si>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</si>
  <si>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</si>
  <si>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</si>
  <si>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</si>
  <si>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</si>
  <si>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</si>
  <si>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</si>
  <si>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</si>
  <si>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</si>
  <si>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</si>
  <si>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</si>
  <si>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</si>
  <si>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</si>
  <si>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</si>
  <si>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</si>
  <si>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</si>
  <si>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</si>
  <si>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</si>
  <si>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</si>
  <si>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</si>
  <si>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</si>
  <si>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</si>
  <si>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</si>
  <si>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</si>
  <si>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</si>
  <si>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</si>
  <si>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</si>
  <si>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</si>
  <si>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</si>
  <si>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</si>
  <si>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</si>
  <si>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</si>
  <si>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</si>
  <si>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</si>
  <si>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</si>
  <si>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</si>
  <si>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</si>
  <si>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</si>
  <si>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</si>
  <si>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</si>
  <si>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</si>
  <si>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</si>
  <si>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</si>
  <si>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</si>
  <si>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</si>
  <si>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</si>
  <si>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</si>
  <si>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</si>
  <si>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</si>
  <si>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</si>
  <si>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</si>
  <si>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</si>
  <si>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</si>
  <si>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</si>
  <si>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</si>
  <si>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</si>
  <si>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</si>
  <si>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</si>
  <si>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</si>
  <si>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</si>
  <si>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</si>
  <si>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</si>
  <si>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</si>
  <si>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</si>
  <si>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</si>
  <si>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</si>
  <si>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</si>
  <si>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</si>
  <si>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</si>
  <si>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</si>
  <si>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</si>
  <si>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</si>
  <si>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</si>
  <si>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</si>
  <si>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</si>
  <si>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</si>
  <si>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</si>
  <si>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</si>
  <si>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</si>
  <si>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</si>
  <si>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</si>
  <si>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</si>
  <si>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</si>
  <si>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</si>
  <si>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</si>
  <si>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</si>
  <si>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</si>
  <si>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</si>
  <si>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</si>
  <si>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</si>
  <si>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</si>
  <si>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</si>
  <si>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</si>
  <si>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</si>
  <si>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</si>
  <si>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</si>
  <si>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</si>
  <si>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</si>
  <si>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</si>
  <si>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</si>
  <si>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</si>
  <si>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</si>
  <si>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</si>
  <si>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</si>
  <si>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</si>
  <si>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</si>
  <si>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</si>
  <si>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</si>
  <si>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</si>
  <si>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</si>
  <si>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</si>
  <si>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</si>
  <si>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</si>
  <si>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</si>
  <si>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</si>
  <si>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</si>
  <si>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</si>
  <si>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</si>
  <si>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</si>
  <si>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</si>
  <si>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</si>
  <si>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</si>
  <si>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</si>
  <si>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</si>
  <si>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</si>
  <si>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</si>
  <si>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</si>
  <si>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</si>
  <si>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</si>
  <si>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</si>
  <si>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</si>
  <si>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</si>
  <si>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</si>
  <si>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</si>
  <si>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</si>
  <si>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</si>
  <si>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</si>
  <si>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</si>
  <si>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</si>
  <si>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</si>
  <si>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</si>
  <si>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</si>
  <si>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</si>
  <si>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</si>
  <si>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</si>
  <si>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</si>
  <si>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</si>
  <si>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</si>
  <si>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</si>
  <si>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</si>
  <si>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</si>
  <si>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</si>
  <si>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</si>
  <si>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</si>
  <si>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</si>
  <si>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</si>
  <si>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</si>
  <si>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</si>
  <si>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</si>
  <si>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</si>
  <si>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</si>
  <si>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</si>
  <si>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</si>
  <si>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</si>
  <si>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</si>
  <si>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</si>
  <si>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</si>
  <si>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</si>
  <si>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</si>
  <si>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</si>
  <si>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</si>
  <si>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</si>
  <si>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</si>
  <si>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</si>
  <si>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</si>
  <si>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</si>
  <si>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</si>
  <si>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</si>
  <si>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</si>
  <si>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</si>
  <si>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</si>
  <si>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</si>
  <si>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</si>
  <si>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</si>
  <si>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</si>
  <si>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</si>
  <si>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</si>
  <si>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</si>
  <si>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</si>
  <si>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</si>
  <si>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</si>
  <si>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</si>
  <si>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</si>
  <si>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</si>
  <si>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</si>
  <si>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</si>
  <si>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</si>
  <si>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</si>
  <si>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</si>
  <si>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</si>
  <si>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</si>
  <si>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</si>
  <si>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</si>
  <si>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</si>
  <si>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</si>
  <si>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</si>
  <si>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</si>
  <si>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</si>
  <si>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</si>
  <si>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</si>
  <si>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</si>
  <si>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</si>
  <si>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</si>
  <si>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</si>
  <si>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</si>
  <si>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</si>
  <si>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</si>
  <si>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</si>
  <si>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</si>
  <si>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</si>
  <si>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</si>
  <si>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</si>
  <si>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</si>
  <si>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</si>
  <si>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</si>
  <si>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</si>
  <si>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</si>
  <si>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</si>
  <si>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</si>
  <si>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</si>
  <si>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</si>
  <si>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</si>
  <si>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</si>
  <si>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</si>
  <si>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</si>
  <si>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</si>
  <si>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</si>
  <si>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</si>
  <si>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</si>
  <si>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</si>
  <si>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</si>
  <si>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</si>
  <si>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</si>
  <si>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</si>
  <si>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</si>
  <si>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</si>
  <si>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</si>
  <si>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</si>
  <si>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</si>
  <si>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</si>
  <si>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</si>
  <si>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</si>
  <si>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</si>
  <si>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</si>
  <si>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</si>
  <si>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</si>
  <si>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</si>
  <si>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</si>
  <si>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</si>
  <si>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</si>
  <si>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</si>
  <si>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</si>
  <si>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</si>
  <si>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</si>
  <si>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</si>
  <si>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</si>
  <si>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</si>
  <si>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</si>
  <si>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</si>
  <si>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</si>
  <si>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</si>
  <si>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</si>
  <si>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</si>
  <si>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</si>
  <si>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</si>
  <si>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</si>
  <si>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</si>
  <si>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</si>
  <si>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</si>
  <si>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</si>
  <si>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</si>
  <si>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</si>
  <si>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</si>
  <si>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</si>
  <si>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</si>
  <si>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</si>
  <si>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</si>
  <si>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</si>
  <si>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</si>
  <si>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</si>
  <si>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</si>
  <si>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</si>
  <si>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</si>
  <si>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</si>
  <si>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</si>
  <si>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</si>
  <si>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</si>
  <si>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</si>
  <si>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</si>
  <si>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</si>
  <si>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</si>
  <si>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</si>
  <si>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</si>
  <si>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</si>
  <si>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</si>
  <si>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</si>
  <si>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</si>
  <si>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</si>
  <si>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</si>
  <si>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</si>
  <si>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</si>
  <si>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</si>
  <si>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</si>
  <si>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</si>
  <si>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</si>
  <si>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</si>
  <si>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</si>
  <si>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</si>
  <si>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</si>
  <si>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</si>
  <si>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</si>
  <si>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</si>
  <si>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</si>
  <si>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</si>
  <si>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</si>
  <si>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</si>
  <si>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</si>
  <si>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</si>
  <si>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</si>
  <si>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</si>
  <si>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</si>
  <si>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</si>
  <si>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</si>
  <si>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</si>
  <si>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</si>
  <si>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</si>
  <si>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</si>
  <si>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</si>
  <si>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</si>
  <si>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</si>
  <si>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</si>
  <si>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</si>
  <si>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</si>
  <si>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</si>
  <si>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</si>
  <si>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</si>
  <si>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</si>
  <si>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</si>
  <si>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</si>
  <si>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</si>
  <si>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</si>
  <si>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</si>
  <si>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</si>
  <si>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</si>
  <si>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</si>
  <si>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</si>
  <si>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</si>
  <si>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</si>
  <si>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</si>
  <si>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</si>
  <si>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</si>
  <si>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</si>
  <si>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</si>
  <si>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</si>
  <si>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</si>
  <si>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</si>
  <si>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</si>
  <si>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</si>
  <si>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</si>
  <si>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</si>
  <si>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</si>
  <si>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</si>
  <si>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</si>
  <si>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</si>
  <si>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</si>
  <si>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</si>
  <si>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</si>
  <si>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</si>
  <si>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</si>
  <si>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</si>
  <si>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</si>
  <si>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</si>
  <si>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</si>
  <si>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</si>
  <si>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</si>
  <si>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</si>
  <si>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</si>
  <si>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</si>
  <si>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</si>
  <si>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</si>
  <si>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</si>
  <si>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</si>
  <si>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</si>
  <si>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</si>
  <si>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</si>
  <si>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</si>
  <si>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</si>
  <si>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</si>
  <si>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</si>
  <si>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</si>
  <si>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</si>
  <si>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</si>
  <si>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</si>
  <si>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</si>
  <si>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</si>
  <si>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</si>
  <si>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</si>
  <si>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</si>
  <si>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</si>
  <si>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</si>
  <si>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</si>
  <si>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</si>
  <si>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</si>
  <si>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</si>
  <si>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</si>
  <si>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</si>
  <si>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</si>
  <si>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</si>
  <si>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</si>
  <si>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</si>
  <si>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</si>
  <si>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</si>
  <si>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</si>
  <si>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</si>
  <si>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</si>
  <si>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</si>
  <si>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</si>
  <si>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</si>
  <si>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</si>
  <si>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</si>
  <si>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</si>
  <si>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</si>
  <si>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</si>
  <si>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</si>
  <si>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</si>
  <si>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</si>
  <si>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</si>
  <si>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</si>
  <si>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</si>
  <si>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</si>
  <si>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</si>
  <si>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</si>
  <si>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</si>
  <si>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</si>
  <si>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</si>
  <si>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</si>
  <si>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</si>
  <si>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</si>
  <si>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</si>
  <si>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</si>
  <si>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</si>
  <si>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</si>
  <si>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</si>
  <si>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</si>
  <si>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</si>
  <si>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</si>
  <si>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</si>
  <si>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</si>
  <si>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</si>
  <si>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</si>
  <si>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</si>
  <si>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</si>
  <si>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</si>
  <si>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</si>
  <si>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</si>
  <si>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</si>
  <si>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</si>
  <si>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</si>
  <si>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</si>
  <si>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</si>
  <si>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</si>
  <si>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</si>
  <si>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</si>
  <si>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</si>
  <si>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</si>
  <si>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</si>
  <si>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</si>
  <si>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</si>
  <si>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</si>
  <si>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</si>
  <si>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</si>
  <si>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</si>
  <si>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</si>
  <si>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</si>
  <si>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</si>
  <si>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</si>
  <si>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</si>
  <si>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</si>
  <si>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</si>
  <si>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</si>
  <si>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</si>
  <si>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</si>
  <si>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</si>
  <si>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</si>
  <si>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</si>
  <si>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</si>
  <si>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</si>
  <si>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</si>
  <si>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</si>
  <si>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</si>
  <si>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</si>
  <si>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</si>
  <si>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</si>
  <si>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</si>
  <si>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</si>
  <si>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</si>
  <si>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</si>
  <si>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</si>
  <si>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</si>
  <si>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</si>
  <si>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</si>
  <si>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</si>
  <si>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</si>
  <si>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</si>
  <si>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</si>
  <si>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</si>
  <si>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</si>
  <si>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</si>
  <si>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</si>
  <si>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</si>
  <si>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</si>
  <si>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</si>
  <si>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</si>
  <si>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</si>
  <si>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</si>
  <si>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</si>
  <si>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</si>
  <si>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</si>
  <si>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</si>
  <si>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</si>
  <si>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</si>
  <si>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</si>
  <si>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</si>
  <si>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</si>
  <si>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</si>
  <si>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</si>
  <si>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</si>
  <si>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</si>
  <si>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</si>
  <si>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</si>
  <si>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</si>
  <si>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</si>
  <si>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</si>
  <si>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</si>
  <si>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</si>
  <si>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</si>
  <si>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</si>
  <si>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</si>
  <si>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</si>
  <si>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</si>
  <si>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</si>
  <si>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</si>
  <si>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</si>
  <si>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</si>
  <si>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</si>
  <si>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</si>
  <si>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</si>
  <si>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</si>
  <si>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</si>
  <si>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</si>
  <si>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</si>
  <si>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</si>
  <si>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</si>
  <si>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</si>
  <si>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</si>
  <si>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</si>
  <si>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</si>
  <si>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</si>
  <si>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</si>
  <si>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</si>
  <si>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</si>
  <si>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</si>
  <si>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</si>
  <si>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</si>
  <si>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</si>
  <si>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</si>
  <si>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</si>
  <si>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</si>
  <si>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</si>
  <si>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</si>
  <si>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</si>
  <si>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</si>
  <si>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</si>
  <si>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</si>
  <si>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</si>
  <si>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</si>
  <si>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</si>
  <si>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</si>
  <si>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</si>
  <si>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</si>
  <si>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</si>
  <si>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</si>
  <si>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</si>
  <si>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</si>
  <si>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</si>
  <si>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</si>
  <si>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</si>
  <si>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</si>
  <si>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</si>
  <si>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</si>
  <si>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</si>
  <si>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</si>
  <si>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</si>
  <si>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</si>
  <si>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</si>
  <si>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</si>
  <si>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</si>
  <si>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</si>
  <si>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</si>
  <si>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</si>
  <si>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</si>
  <si>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</si>
  <si>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</si>
  <si>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</si>
  <si>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</si>
  <si>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</si>
  <si>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</si>
  <si>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</si>
  <si>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</si>
  <si>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</si>
  <si>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</si>
  <si>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</si>
  <si>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</si>
  <si>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</si>
  <si>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</si>
  <si>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</si>
  <si>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</si>
  <si>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</si>
  <si>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</si>
  <si>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</si>
  <si>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</si>
  <si>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</si>
  <si>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</si>
  <si>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</si>
  <si>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</si>
  <si>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</si>
  <si>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</si>
  <si>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</si>
  <si>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</si>
  <si>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</si>
  <si>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</si>
  <si>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</si>
  <si>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</si>
  <si>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</si>
  <si>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</si>
  <si>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</si>
  <si>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</si>
  <si>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</si>
  <si>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</si>
  <si>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</si>
  <si>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</si>
  <si>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</si>
  <si>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</si>
  <si>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</si>
  <si>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</si>
  <si>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</si>
  <si>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</si>
  <si>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</si>
  <si>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</si>
  <si>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</si>
  <si>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</si>
  <si>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</si>
  <si>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</si>
  <si>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</si>
  <si>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</si>
  <si>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</si>
  <si>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</si>
  <si>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</si>
  <si>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</si>
  <si>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</si>
  <si>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</si>
  <si>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</si>
  <si>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</si>
  <si>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</si>
  <si>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</si>
  <si>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</si>
  <si>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</si>
  <si>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</si>
  <si>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</si>
  <si>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</si>
  <si>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</si>
  <si>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</si>
  <si>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</si>
  <si>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</si>
  <si>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</si>
  <si>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</si>
  <si>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</si>
  <si>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</si>
  <si>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</si>
  <si>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</si>
  <si>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</si>
  <si>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</si>
  <si>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</si>
  <si>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</si>
  <si>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</si>
  <si>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</si>
  <si>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</si>
  <si>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</si>
  <si>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</si>
  <si>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</si>
  <si>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</si>
  <si>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</si>
  <si>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</si>
  <si>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</si>
  <si>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</si>
  <si>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</si>
  <si>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</si>
  <si>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</si>
  <si>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</si>
  <si>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</si>
  <si>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</si>
  <si>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</si>
  <si>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</si>
  <si>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</si>
  <si>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</si>
  <si>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</si>
  <si>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</si>
  <si>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</si>
  <si>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</si>
  <si>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</si>
  <si>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</si>
  <si>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</si>
  <si>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</si>
  <si>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</si>
  <si>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</si>
  <si>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</si>
  <si>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</si>
  <si>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</si>
  <si>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</si>
  <si>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</si>
  <si>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</si>
  <si>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</si>
  <si>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</si>
  <si>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</si>
  <si>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</si>
  <si>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</si>
  <si>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</si>
  <si>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</si>
  <si>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</si>
  <si>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</si>
  <si>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</si>
  <si>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</si>
  <si>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</si>
  <si>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</si>
  <si>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</si>
  <si>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</si>
  <si>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</si>
  <si>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</si>
  <si>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</si>
  <si>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</si>
  <si>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</si>
  <si>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</si>
  <si>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</si>
  <si>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</si>
  <si>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</si>
  <si>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</si>
  <si>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</si>
  <si>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</si>
  <si>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</si>
  <si>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</si>
  <si>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</si>
  <si>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</si>
  <si>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</si>
  <si>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</si>
  <si>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</si>
  <si>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</si>
  <si>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</si>
  <si>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</si>
  <si>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</si>
  <si>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</si>
  <si>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</si>
  <si>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</si>
  <si>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</si>
  <si>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</si>
  <si>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</si>
  <si>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</si>
  <si>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</si>
  <si>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</si>
  <si>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</si>
  <si>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</si>
  <si>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</si>
  <si>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</si>
  <si>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</si>
  <si>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</si>
  <si>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</si>
  <si>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</si>
  <si>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</si>
  <si>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</si>
  <si>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</si>
  <si>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</si>
  <si>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</si>
  <si>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</si>
  <si>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</si>
  <si>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</si>
  <si>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</si>
  <si>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</si>
  <si>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</si>
  <si>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</si>
  <si>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</si>
  <si>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</si>
  <si>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</si>
  <si>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</si>
  <si>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</si>
  <si>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</si>
  <si>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</si>
  <si>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</si>
  <si>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</si>
  <si>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</si>
  <si>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</si>
  <si>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</si>
  <si>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</si>
  <si>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</si>
  <si>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</si>
  <si>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</si>
  <si>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</si>
  <si>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</si>
  <si>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</si>
  <si>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</si>
  <si>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</si>
  <si>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</si>
  <si>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</si>
  <si>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</si>
  <si>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</si>
  <si>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</si>
  <si>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</si>
  <si>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</si>
  <si>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</si>
  <si>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</si>
  <si>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</si>
  <si>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</si>
  <si>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</si>
  <si>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</si>
  <si>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</si>
  <si>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</si>
  <si>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</si>
  <si>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</si>
  <si>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</si>
  <si>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</si>
  <si>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</si>
  <si>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</si>
  <si>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</si>
  <si>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</si>
  <si>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</si>
  <si>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</si>
  <si>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</si>
  <si>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</si>
  <si>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</si>
  <si>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</si>
  <si>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</si>
  <si>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</si>
  <si>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</si>
  <si>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</si>
  <si>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</si>
  <si>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</si>
  <si>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</si>
  <si>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</si>
  <si>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</si>
  <si>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</si>
  <si>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</si>
  <si>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</si>
  <si>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</si>
  <si>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</si>
  <si>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</si>
  <si>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</si>
  <si>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</si>
  <si>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</si>
  <si>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</si>
  <si>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</si>
  <si>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</si>
  <si>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</si>
  <si>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</si>
  <si>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</si>
  <si>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</si>
  <si>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</si>
  <si>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</si>
  <si>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</si>
  <si>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</si>
  <si>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</si>
  <si>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</si>
  <si>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</si>
  <si>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</si>
  <si>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</si>
  <si>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</si>
  <si>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</si>
  <si>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</si>
  <si>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</si>
  <si>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</si>
  <si>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</si>
  <si>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</si>
  <si>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</si>
  <si>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</si>
  <si>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</si>
  <si>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</si>
  <si>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</si>
  <si>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</si>
  <si>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</si>
  <si>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</si>
  <si>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</si>
  <si>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</si>
  <si>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</si>
  <si>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</si>
  <si>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</si>
  <si>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</si>
  <si>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</si>
  <si>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</si>
  <si>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</si>
  <si>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</si>
  <si>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</si>
  <si>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</si>
  <si>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</si>
  <si>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</si>
  <si>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</si>
  <si>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</si>
  <si>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</si>
  <si>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</si>
  <si>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</si>
  <si>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</si>
  <si>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</si>
  <si>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</si>
  <si>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</si>
  <si>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</si>
  <si>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</si>
  <si>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</si>
  <si>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</si>
  <si>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</si>
  <si>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</si>
  <si>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</si>
  <si>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</si>
  <si>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</si>
  <si>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</si>
  <si>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</si>
  <si>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</si>
  <si>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</si>
  <si>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</si>
  <si>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</si>
  <si>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</si>
  <si>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</si>
  <si>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</si>
  <si>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</si>
  <si>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</si>
  <si>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</si>
  <si>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</si>
  <si>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</si>
  <si>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</si>
  <si>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</si>
  <si>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</si>
  <si>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</si>
  <si>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</si>
  <si>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</si>
  <si>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</si>
  <si>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</si>
  <si>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</si>
  <si>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</si>
  <si>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</si>
  <si>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</si>
  <si>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</si>
  <si>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</si>
  <si>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</si>
  <si>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</si>
  <si>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</si>
  <si>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</si>
  <si>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</si>
  <si>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</si>
  <si>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</si>
  <si>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</si>
  <si>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</si>
  <si>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</si>
  <si>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</si>
  <si>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</si>
  <si>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</si>
  <si>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</si>
  <si>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</si>
  <si>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</si>
  <si>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</si>
  <si>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</si>
  <si>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</si>
  <si>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</si>
  <si>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</si>
  <si>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</si>
  <si>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</si>
  <si>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</si>
  <si>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</si>
  <si>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</si>
  <si>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</si>
  <si>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</si>
  <si>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</si>
  <si>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</si>
  <si>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</si>
  <si>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</si>
  <si>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</si>
  <si>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</si>
  <si>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</si>
  <si>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</si>
  <si>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</si>
  <si>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</si>
  <si>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</si>
  <si>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</si>
  <si>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</si>
  <si>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</si>
  <si>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</si>
  <si>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</si>
  <si>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</si>
  <si>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</si>
  <si>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</si>
  <si>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</si>
  <si>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</si>
  <si>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</si>
  <si>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</si>
  <si>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</si>
  <si>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</si>
  <si>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</si>
  <si>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</si>
  <si>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</si>
  <si>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</si>
  <si>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</si>
  <si>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</si>
  <si>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</si>
  <si>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</si>
  <si>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</si>
  <si>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</si>
  <si>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</si>
  <si>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</si>
  <si>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</si>
  <si>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</si>
  <si>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</si>
  <si>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</si>
  <si>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</si>
  <si>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</si>
  <si>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</si>
  <si>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</si>
  <si>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</si>
  <si>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</si>
  <si>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</si>
  <si>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</si>
  <si>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</si>
  <si>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</si>
  <si>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</si>
  <si>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</si>
  <si>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</si>
  <si>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</si>
  <si>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</si>
  <si>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</si>
  <si>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</si>
  <si>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</si>
  <si>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</si>
  <si>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</si>
  <si>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</si>
  <si>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</si>
  <si>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</si>
  <si>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</si>
  <si>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</si>
  <si>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</si>
  <si>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</si>
  <si>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</si>
  <si>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</si>
  <si>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</si>
  <si>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</si>
  <si>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</si>
  <si>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</si>
  <si>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</si>
  <si>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</si>
  <si>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</si>
  <si>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</si>
  <si>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</si>
  <si>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</si>
  <si>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</si>
  <si>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</si>
  <si>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</si>
  <si>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</si>
  <si>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</si>
  <si>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</si>
  <si>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</si>
  <si>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</si>
  <si>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</si>
  <si>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</si>
  <si>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</si>
  <si>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</si>
  <si>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</si>
  <si>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</si>
  <si>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</si>
  <si>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</si>
  <si>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</si>
  <si>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</si>
  <si>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</si>
  <si>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</si>
  <si>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</si>
  <si>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</si>
  <si>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</si>
  <si>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</si>
  <si>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</si>
  <si>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</si>
  <si>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</si>
  <si>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</si>
  <si>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</si>
  <si>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</si>
  <si>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</si>
  <si>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</si>
  <si>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</si>
  <si>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</si>
  <si>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</si>
  <si>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</si>
  <si>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</si>
  <si>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</si>
  <si>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</si>
  <si>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</si>
  <si>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</si>
  <si>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</si>
  <si>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</si>
  <si>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</si>
  <si>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</si>
  <si>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</si>
  <si>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</si>
  <si>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</si>
  <si>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</si>
  <si>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</si>
  <si>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</si>
  <si>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</si>
  <si>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</si>
  <si>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</si>
  <si>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</si>
  <si>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</si>
  <si>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</si>
  <si>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</si>
  <si>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</si>
  <si>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</si>
  <si>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</si>
  <si>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</si>
  <si>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</si>
  <si>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</si>
  <si>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</si>
  <si>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</si>
  <si>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</si>
  <si>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</si>
  <si>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</si>
  <si>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</si>
  <si>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</si>
  <si>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</si>
  <si>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</si>
  <si>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</si>
  <si>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</si>
  <si>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</si>
  <si>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</si>
  <si>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</si>
  <si>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</si>
  <si>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</si>
  <si>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</si>
  <si>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</si>
  <si>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</si>
  <si>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</si>
  <si>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</si>
  <si>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</si>
  <si>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</si>
  <si>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</si>
  <si>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</si>
  <si>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</si>
  <si>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</si>
  <si>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</si>
  <si>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</si>
  <si>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</si>
  <si>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</si>
  <si>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</si>
  <si>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</si>
  <si>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</si>
  <si>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</si>
  <si>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</si>
  <si>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</si>
  <si>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</si>
  <si>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</si>
  <si>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</si>
  <si>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</si>
  <si>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</si>
  <si>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</si>
  <si>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</si>
  <si>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</si>
  <si>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</si>
  <si>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</si>
  <si>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</si>
  <si>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</si>
  <si>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</si>
  <si>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</si>
  <si>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</si>
  <si>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</si>
  <si>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</si>
  <si>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</si>
  <si>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</si>
  <si>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</si>
  <si>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</si>
  <si>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</si>
  <si>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</si>
  <si>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</si>
  <si>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</si>
  <si>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</si>
  <si>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</si>
  <si>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</si>
  <si>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</si>
  <si>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</si>
  <si>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</si>
  <si>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</si>
  <si>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</si>
  <si>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</si>
  <si>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</si>
  <si>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</si>
  <si>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</si>
  <si>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</si>
  <si>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</si>
  <si>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</si>
  <si>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</si>
  <si>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</si>
  <si>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</si>
  <si>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</si>
  <si>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</si>
  <si>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</si>
  <si>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</si>
  <si>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</si>
  <si>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</si>
  <si>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</si>
  <si>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</si>
  <si>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</si>
  <si>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</si>
  <si>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</si>
  <si>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</si>
  <si>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</si>
  <si>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</si>
  <si>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</si>
  <si>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</si>
  <si>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</si>
  <si>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</si>
  <si>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</si>
  <si>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</si>
  <si>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</si>
  <si>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</si>
  <si>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</si>
  <si>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</si>
  <si>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</si>
  <si>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</si>
  <si>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</si>
  <si>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</si>
  <si>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</si>
  <si>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</si>
  <si>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</si>
  <si>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</si>
  <si>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</si>
  <si>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</si>
  <si>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</si>
  <si>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</si>
  <si>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</si>
  <si>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</si>
  <si>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</si>
  <si>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</si>
  <si>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</si>
  <si>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</si>
  <si>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</si>
  <si>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</si>
  <si>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</si>
  <si>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</si>
  <si>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</si>
  <si>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</si>
  <si>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</si>
  <si>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</si>
  <si>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</si>
  <si>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</si>
  <si>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</si>
  <si>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</si>
  <si>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</si>
  <si>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</si>
  <si>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</si>
  <si>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</si>
  <si>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</si>
  <si>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</si>
  <si>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</si>
  <si>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</si>
  <si>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</si>
  <si>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</si>
  <si>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</si>
  <si>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</si>
  <si>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</si>
  <si>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</si>
  <si>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</si>
  <si>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</si>
  <si>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</si>
  <si>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</si>
  <si>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</si>
  <si>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</si>
  <si>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</si>
  <si>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</si>
  <si>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</si>
  <si>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</si>
  <si>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</si>
  <si>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</si>
  <si>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</si>
  <si>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</si>
  <si>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</si>
  <si>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</si>
  <si>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</si>
  <si>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</si>
  <si>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</si>
  <si>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</si>
  <si>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</si>
  <si>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</si>
  <si>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</si>
  <si>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</si>
  <si>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</si>
  <si>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</si>
  <si>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</si>
  <si>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</si>
  <si>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</si>
  <si>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</si>
  <si>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</si>
  <si>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</si>
  <si>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</si>
  <si>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</si>
  <si>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</si>
  <si>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</si>
  <si>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</si>
  <si>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</si>
  <si>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</si>
  <si>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</si>
  <si>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</si>
  <si>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</si>
  <si>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</si>
  <si>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</si>
  <si>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</si>
  <si>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</si>
  <si>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</si>
  <si>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</si>
  <si>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</si>
  <si>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</si>
  <si>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</si>
  <si>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</si>
  <si>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</si>
  <si>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</si>
  <si>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</si>
  <si>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</si>
  <si>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</si>
  <si>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</si>
  <si>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</si>
  <si>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</si>
  <si>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</si>
  <si>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</si>
  <si>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</si>
  <si>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</si>
  <si>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</si>
  <si>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</si>
  <si>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</si>
  <si>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</si>
  <si>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</si>
  <si>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</si>
  <si>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</si>
  <si>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</si>
  <si>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</si>
  <si>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</si>
  <si>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</si>
  <si>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</si>
  <si>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</si>
  <si>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</si>
  <si>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</si>
  <si>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</si>
  <si>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</si>
  <si>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</si>
  <si>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</si>
  <si>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</si>
  <si>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</si>
  <si>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</si>
  <si>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</si>
  <si>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</si>
  <si>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</si>
  <si>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</si>
  <si>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</si>
  <si>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</si>
  <si>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</si>
  <si>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</si>
  <si>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</si>
  <si>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</si>
  <si>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</si>
  <si>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</si>
  <si>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</si>
  <si>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</si>
  <si>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</si>
  <si>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</si>
  <si>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</si>
  <si>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</si>
  <si>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</si>
  <si>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</si>
  <si>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</si>
  <si>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</si>
  <si>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</si>
  <si>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</si>
  <si>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</si>
  <si>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</si>
  <si>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</si>
  <si>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</si>
  <si>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</si>
  <si>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</si>
  <si>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</si>
  <si>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</si>
  <si>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</si>
  <si>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</si>
  <si>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</si>
  <si>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</si>
  <si>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</si>
  <si>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</si>
  <si>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</si>
  <si>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</si>
  <si>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</si>
  <si>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</si>
  <si>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</si>
  <si>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</si>
  <si>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</si>
  <si>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</si>
  <si>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</si>
  <si>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</si>
  <si>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</si>
  <si>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</si>
  <si>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</si>
  <si>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</si>
  <si>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</si>
  <si>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</si>
  <si>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</si>
  <si>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</si>
  <si>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</si>
  <si>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</si>
  <si>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</si>
  <si>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</si>
  <si>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</si>
  <si>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</si>
  <si>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</si>
  <si>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</si>
  <si>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</si>
  <si>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</si>
  <si>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</si>
  <si>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</si>
  <si>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</si>
  <si>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</si>
  <si>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</si>
  <si>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</si>
  <si>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</si>
  <si>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</si>
  <si>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</si>
  <si>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</si>
  <si>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</si>
  <si>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</si>
  <si>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</si>
  <si>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</si>
  <si>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</si>
  <si>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</si>
  <si>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</si>
  <si>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</si>
  <si>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</si>
  <si>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</si>
  <si>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</si>
  <si>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</si>
  <si>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</si>
  <si>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</si>
  <si>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</si>
  <si>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</si>
  <si>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</si>
  <si>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</si>
  <si>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</si>
  <si>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</si>
  <si>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</si>
  <si>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</si>
  <si>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</si>
  <si>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</si>
  <si>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</si>
  <si>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</si>
  <si>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</si>
  <si>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</si>
  <si>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</si>
  <si>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</si>
  <si>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</si>
  <si>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</si>
  <si>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</si>
  <si>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</si>
  <si>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</si>
  <si>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</si>
  <si>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</si>
  <si>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</si>
  <si>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</si>
  <si>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</si>
  <si>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</si>
  <si>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</si>
  <si>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</si>
  <si>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</si>
  <si>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</si>
  <si>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</si>
  <si>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</si>
  <si>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</si>
  <si>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</si>
  <si>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</si>
  <si>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</si>
  <si>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</si>
  <si>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</si>
  <si>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</si>
  <si>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</si>
  <si>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</si>
  <si>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</si>
  <si>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</si>
  <si>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</si>
  <si>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</si>
  <si>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</si>
  <si>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</si>
  <si>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</si>
  <si>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</si>
  <si>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</si>
  <si>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</si>
  <si>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</si>
  <si>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</si>
  <si>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</si>
  <si>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</si>
  <si>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</si>
  <si>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</si>
  <si>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</si>
  <si>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</si>
  <si>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</si>
  <si>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</si>
  <si>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</si>
  <si>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</si>
  <si>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</si>
  <si>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</si>
  <si>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</si>
  <si>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</si>
  <si>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</si>
  <si>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</si>
  <si>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</si>
  <si>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</si>
  <si>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</si>
  <si>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</si>
  <si>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</si>
  <si>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</si>
  <si>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</si>
  <si>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</si>
  <si>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</si>
  <si>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</si>
  <si>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</si>
  <si>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</si>
  <si>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</si>
  <si>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</si>
  <si>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</si>
  <si>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</si>
  <si>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</si>
  <si>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</si>
  <si>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</si>
  <si>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</si>
  <si>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</si>
  <si>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</si>
  <si>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</si>
  <si>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</si>
  <si>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</si>
  <si>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</si>
  <si>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</si>
  <si>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</si>
  <si>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</si>
  <si>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</si>
  <si>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</si>
  <si>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</si>
  <si>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</si>
  <si>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</si>
  <si>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</si>
  <si>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</si>
  <si>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</si>
  <si>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</si>
  <si>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</si>
  <si>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</si>
  <si>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</si>
  <si>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</si>
  <si>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</si>
  <si>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</si>
  <si>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</si>
  <si>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</si>
  <si>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</si>
  <si>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</si>
  <si>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</si>
  <si>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</si>
  <si>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</si>
  <si>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</si>
  <si>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</si>
  <si>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</si>
  <si>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</si>
  <si>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</si>
  <si>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</si>
  <si>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</si>
  <si>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</si>
  <si>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</si>
  <si>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</si>
  <si>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</si>
  <si>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</si>
  <si>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</si>
  <si>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</si>
  <si>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</si>
  <si>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</si>
  <si>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</si>
  <si>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</si>
  <si>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</si>
  <si>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</si>
  <si>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</si>
  <si>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</si>
  <si>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</si>
  <si>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</si>
  <si>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</si>
  <si>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</si>
  <si>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</si>
  <si>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</si>
  <si>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</si>
  <si>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</si>
  <si>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</si>
  <si>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</si>
  <si>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</si>
  <si>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</si>
  <si>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</si>
  <si>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</si>
  <si>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</si>
  <si>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</si>
  <si>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</si>
  <si>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</si>
  <si>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</si>
  <si>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</si>
  <si>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</si>
  <si>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</si>
  <si>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</si>
  <si>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</si>
  <si>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</si>
  <si>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</si>
  <si>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</si>
  <si>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</si>
  <si>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</si>
  <si>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</si>
  <si>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</si>
  <si>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</si>
  <si>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</si>
  <si>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</si>
  <si>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</si>
  <si>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</si>
  <si>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</si>
  <si>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</si>
  <si>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</si>
  <si>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</si>
  <si>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</si>
  <si>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</si>
  <si>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</si>
  <si>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</si>
  <si>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</si>
  <si>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</si>
  <si>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</si>
  <si>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</si>
  <si>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</si>
  <si>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</si>
  <si>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</si>
  <si>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</si>
  <si>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</si>
  <si>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</si>
  <si>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</si>
  <si>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</si>
  <si>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</si>
  <si>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</si>
  <si>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</si>
  <si>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</si>
  <si>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</si>
  <si>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</si>
  <si>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</si>
  <si>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</si>
  <si>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</si>
  <si>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</si>
  <si>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</si>
  <si>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</si>
  <si>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</si>
  <si>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</si>
  <si>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</si>
  <si>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</si>
  <si>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</si>
  <si>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</si>
  <si>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</si>
  <si>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</si>
  <si>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</si>
  <si>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</si>
  <si>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</si>
  <si>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</si>
  <si>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</si>
  <si>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</si>
  <si>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</si>
  <si>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</si>
  <si>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</si>
  <si>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</si>
  <si>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</si>
  <si>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</si>
  <si>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</si>
  <si>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</si>
  <si>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</si>
  <si>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</si>
  <si>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</si>
  <si>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</si>
  <si>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</si>
  <si>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</si>
  <si>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</si>
  <si>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</si>
  <si>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</si>
  <si>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</si>
  <si>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</si>
  <si>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</si>
  <si>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</si>
  <si>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</si>
  <si>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</si>
  <si>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</si>
  <si>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</si>
  <si>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</si>
  <si>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</si>
  <si>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</si>
  <si>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</si>
  <si>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</si>
  <si>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</si>
  <si>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</si>
  <si>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</si>
  <si>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</si>
  <si>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</si>
  <si>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</si>
  <si>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</si>
  <si>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</si>
  <si>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</si>
  <si>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</si>
  <si>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</si>
  <si>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</si>
  <si>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</si>
  <si>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</si>
  <si>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</si>
  <si>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</si>
  <si>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</si>
  <si>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</si>
  <si>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</si>
  <si>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</si>
  <si>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</si>
  <si>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</si>
  <si>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</si>
  <si>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</si>
  <si>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</si>
  <si>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</si>
  <si>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</si>
  <si>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</si>
  <si>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</si>
  <si>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</si>
  <si>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</si>
  <si>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</si>
  <si>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</si>
  <si>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</si>
  <si>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</si>
  <si>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</si>
  <si>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</si>
  <si>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</si>
  <si>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</si>
  <si>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</si>
  <si>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</si>
  <si>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</si>
  <si>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</si>
  <si>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</si>
  <si>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</si>
  <si>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</si>
  <si>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</si>
  <si>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</si>
  <si>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</si>
  <si>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</si>
  <si>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</si>
  <si>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</si>
  <si>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</si>
  <si>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</si>
  <si>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</si>
  <si>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</si>
  <si>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</si>
  <si>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</si>
  <si>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</si>
  <si>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</si>
  <si>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</si>
  <si>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</si>
  <si>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</si>
  <si>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</si>
  <si>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</si>
  <si>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</si>
  <si>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</si>
  <si>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</si>
  <si>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</si>
  <si>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</si>
  <si>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</si>
  <si>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</si>
  <si>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</si>
  <si>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</si>
  <si>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</si>
  <si>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</si>
  <si>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</si>
  <si>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</si>
  <si>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</si>
  <si>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</si>
  <si>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</si>
  <si>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</si>
  <si>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</si>
  <si>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</si>
  <si>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</si>
  <si>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</si>
  <si>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</si>
  <si>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</si>
  <si>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</si>
  <si>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</si>
  <si>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</si>
  <si>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</si>
  <si>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</si>
  <si>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</si>
  <si>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</si>
  <si>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</si>
  <si>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</si>
  <si>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</si>
  <si>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</si>
  <si>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</si>
  <si>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</si>
  <si>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</si>
  <si>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</si>
  <si>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</si>
  <si>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</si>
  <si>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</si>
  <si>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</si>
  <si>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</si>
  <si>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</si>
  <si>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</si>
  <si>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</si>
  <si>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</si>
  <si>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</si>
  <si>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</si>
  <si>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</si>
  <si>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</si>
  <si>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</si>
  <si>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</si>
  <si>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</si>
  <si>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</si>
  <si>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</si>
  <si>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</si>
  <si>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</si>
  <si>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</si>
  <si>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</si>
  <si>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</si>
  <si>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</si>
  <si>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</si>
  <si>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</si>
  <si>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</si>
  <si>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</si>
  <si>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</si>
  <si>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</si>
  <si>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</si>
  <si>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</si>
  <si>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</si>
  <si>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</si>
  <si>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</si>
  <si>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</si>
  <si>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</si>
  <si>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</si>
  <si>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</si>
  <si>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</si>
  <si>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</si>
  <si>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</si>
  <si>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</si>
  <si>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</si>
  <si>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</si>
  <si>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</si>
  <si>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</si>
  <si>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</si>
  <si>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</si>
  <si>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</si>
  <si>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</si>
  <si>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</si>
  <si>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</si>
  <si>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</si>
  <si>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</si>
  <si>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</si>
  <si>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</si>
  <si>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</si>
  <si>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</si>
  <si>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</si>
  <si>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</si>
  <si>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</si>
  <si>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</si>
  <si>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</si>
  <si>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</si>
  <si>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</si>
  <si>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</si>
  <si>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</si>
  <si>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</si>
  <si>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</si>
  <si>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</si>
  <si>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</si>
  <si>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</si>
  <si>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</si>
  <si>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</si>
  <si>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</si>
  <si>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</si>
  <si>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</si>
  <si>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</si>
  <si>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</si>
  <si>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</si>
  <si>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</si>
  <si>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</si>
  <si>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</si>
  <si>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</si>
  <si>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</si>
  <si>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</si>
  <si>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</si>
  <si>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</si>
  <si>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</si>
  <si>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</si>
  <si>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</si>
  <si>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</si>
  <si>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</si>
  <si>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</si>
  <si>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</si>
  <si>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</si>
  <si>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</si>
  <si>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</si>
  <si>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</si>
  <si>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</si>
  <si>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</si>
  <si>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</si>
  <si>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</si>
  <si>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</si>
  <si>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</si>
  <si>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</si>
  <si>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</si>
  <si>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</si>
  <si>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</si>
  <si>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</si>
  <si>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</si>
  <si>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</si>
  <si>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</si>
  <si>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</si>
  <si>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</si>
  <si>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</si>
  <si>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</si>
  <si>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</si>
  <si>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</si>
  <si>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</si>
  <si>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</si>
  <si>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</si>
  <si>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</si>
  <si>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</si>
  <si>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</si>
  <si>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</si>
  <si>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</si>
  <si>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</si>
  <si>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</si>
  <si>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</si>
  <si>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</si>
  <si>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</si>
  <si>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</si>
  <si>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</si>
  <si>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</si>
  <si>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</si>
  <si>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</si>
  <si>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</si>
  <si>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</si>
  <si>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</si>
  <si>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</si>
  <si>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</si>
  <si>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</si>
  <si>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</si>
  <si>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</si>
  <si>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</si>
  <si>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</si>
  <si>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</si>
  <si>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</si>
  <si>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</si>
  <si>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</si>
  <si>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</si>
  <si>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</si>
  <si>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</si>
  <si>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</si>
  <si>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</si>
  <si>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</si>
  <si>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</si>
  <si>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</si>
  <si>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</si>
  <si>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</si>
  <si>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</si>
  <si>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</si>
  <si>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</si>
  <si>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</si>
  <si>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</si>
  <si>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</si>
  <si>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</si>
  <si>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</si>
  <si>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</si>
  <si>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</si>
  <si>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</si>
  <si>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</si>
  <si>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</si>
  <si>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</si>
  <si>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</si>
  <si>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</si>
  <si>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</si>
  <si>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</si>
  <si>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</si>
  <si>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</si>
  <si>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</si>
  <si>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</si>
  <si>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</si>
  <si>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</si>
  <si>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</si>
  <si>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</si>
  <si>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</si>
  <si>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</si>
  <si>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</si>
  <si>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</si>
  <si>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</si>
  <si>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</si>
  <si>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</si>
  <si>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</si>
  <si>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</si>
  <si>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</si>
  <si>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</si>
  <si>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</si>
  <si>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</si>
  <si>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</si>
  <si>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</si>
  <si>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</si>
  <si>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</si>
  <si>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</si>
  <si>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</si>
  <si>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</si>
  <si>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</si>
  <si>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</si>
  <si>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</si>
  <si>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</si>
  <si>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</si>
  <si>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</si>
  <si>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</si>
  <si>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</si>
  <si>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</si>
  <si>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</si>
  <si>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</si>
  <si>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</si>
  <si>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</si>
  <si>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</si>
  <si>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</si>
  <si>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</si>
  <si>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</si>
  <si>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</si>
  <si>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</si>
  <si>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</si>
  <si>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</si>
  <si>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</si>
  <si>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</si>
  <si>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</si>
  <si>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</si>
  <si>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</si>
  <si>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</si>
  <si>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</si>
  <si>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</si>
  <si>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</si>
  <si>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</si>
  <si>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</si>
  <si>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</si>
  <si>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</si>
  <si>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</si>
  <si>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</si>
  <si>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</si>
  <si>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</si>
  <si>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</si>
  <si>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</si>
  <si>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</si>
  <si>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</si>
  <si>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</si>
  <si>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</si>
  <si>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</si>
  <si>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</si>
  <si>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</si>
  <si>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</si>
  <si>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</si>
  <si>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</si>
  <si>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</si>
  <si>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</si>
  <si>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</si>
  <si>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</si>
  <si>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</si>
  <si>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</si>
  <si>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</si>
  <si>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</si>
  <si>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</si>
  <si>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</si>
  <si>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</si>
  <si>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</si>
  <si>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</si>
  <si>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</si>
  <si>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</si>
  <si>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</si>
  <si>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</si>
  <si>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</si>
  <si>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</si>
  <si>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</si>
  <si>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</si>
  <si>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</si>
  <si>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</si>
  <si>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</si>
  <si>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</si>
  <si>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</si>
  <si>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</si>
  <si>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</si>
  <si>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</si>
  <si>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</si>
  <si>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</si>
  <si>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</si>
  <si>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</si>
  <si>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</si>
  <si>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</si>
  <si>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</si>
  <si>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</si>
  <si>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</si>
  <si>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</si>
  <si>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</si>
  <si>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</si>
  <si>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</si>
  <si>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</si>
  <si>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</si>
  <si>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</si>
  <si>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</si>
  <si>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</si>
  <si>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</si>
  <si>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</si>
  <si>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</si>
  <si>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</si>
  <si>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</si>
  <si>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</si>
  <si>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</si>
  <si>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</si>
  <si>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</si>
  <si>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</si>
  <si>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</si>
  <si>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</si>
  <si>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</si>
  <si>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</si>
  <si>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</si>
  <si>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</si>
  <si>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</si>
  <si>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</si>
  <si>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</si>
  <si>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</si>
  <si>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</si>
  <si>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</si>
  <si>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</si>
  <si>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</si>
  <si>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</si>
  <si>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</si>
  <si>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</si>
  <si>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</si>
  <si>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</si>
  <si>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</si>
  <si>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</si>
  <si>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</si>
  <si>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</si>
  <si>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</si>
  <si>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</si>
  <si>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</si>
  <si>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</si>
  <si>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</si>
  <si>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</si>
  <si>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</si>
  <si>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</si>
  <si>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</si>
  <si>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</si>
  <si>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</si>
  <si>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</si>
  <si>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</si>
  <si>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</si>
  <si>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</si>
  <si>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</si>
  <si>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</si>
  <si>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</si>
  <si>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</si>
  <si>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</si>
  <si>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</si>
  <si>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</si>
  <si>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</si>
  <si>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</si>
  <si>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</si>
  <si>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</si>
  <si>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</si>
  <si>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</si>
  <si>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</si>
  <si>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</si>
  <si>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</si>
  <si>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</si>
  <si>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</si>
  <si>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</si>
  <si>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</si>
  <si>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</si>
  <si>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</si>
  <si>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</si>
  <si>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</si>
  <si>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</si>
  <si>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</si>
  <si>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</si>
  <si>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</si>
  <si>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</si>
  <si>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</si>
  <si>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</si>
  <si>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</si>
  <si>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</si>
  <si>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</si>
  <si>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</si>
  <si>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</si>
  <si>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</si>
  <si>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</si>
  <si>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</si>
  <si>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</si>
  <si>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</si>
  <si>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</si>
  <si>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</si>
  <si>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</si>
  <si>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</si>
  <si>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</si>
  <si>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</si>
  <si>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</si>
  <si>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</si>
  <si>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</si>
  <si>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</si>
  <si>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</si>
  <si>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</si>
  <si>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</si>
  <si>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</si>
  <si>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</si>
  <si>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</si>
  <si>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</si>
  <si>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</si>
  <si>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</si>
  <si>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</si>
  <si>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</si>
  <si>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</si>
  <si>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</si>
  <si>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</si>
  <si>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</si>
  <si>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</si>
  <si>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</si>
  <si>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</si>
  <si>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</si>
  <si>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</si>
  <si>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</si>
  <si>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</si>
  <si>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</si>
  <si>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</si>
  <si>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</si>
  <si>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</si>
  <si>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</si>
  <si>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</si>
  <si>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</si>
  <si>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</si>
  <si>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</si>
  <si>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</si>
  <si>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</si>
  <si>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</si>
  <si>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</si>
  <si>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</si>
  <si>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</si>
  <si>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</si>
  <si>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</si>
  <si>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</si>
  <si>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</si>
  <si>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</si>
  <si>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</si>
  <si>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</si>
  <si>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</si>
  <si>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</si>
  <si>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</si>
  <si>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</si>
  <si>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</si>
  <si>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</si>
  <si>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</si>
  <si>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</si>
  <si>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</si>
  <si>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</si>
  <si>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</si>
  <si>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</si>
  <si>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</si>
  <si>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</si>
  <si>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</si>
  <si>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</si>
  <si>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</si>
  <si>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</si>
  <si>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</si>
  <si>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</si>
  <si>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</si>
  <si>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</si>
  <si>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</si>
  <si>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</si>
  <si>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</si>
  <si>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</si>
  <si>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</si>
  <si>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</si>
  <si>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</si>
  <si>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</si>
  <si>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</si>
  <si>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</si>
  <si>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</si>
  <si>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</si>
  <si>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</si>
  <si>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</si>
  <si>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</si>
  <si>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</si>
  <si>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</si>
  <si>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</si>
  <si>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</si>
  <si>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</si>
  <si>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</si>
  <si>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</si>
  <si>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</si>
  <si>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</si>
  <si>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</si>
  <si>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</si>
  <si>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</si>
  <si>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</si>
  <si>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</si>
  <si>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</si>
  <si>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</si>
  <si>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</si>
  <si>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</si>
  <si>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</si>
  <si>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</si>
  <si>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</si>
  <si>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</si>
  <si>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</si>
  <si>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</si>
  <si>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</si>
  <si>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</si>
  <si>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</si>
  <si>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</si>
  <si>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</si>
  <si>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</si>
  <si>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</si>
  <si>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</si>
  <si>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</si>
  <si>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</si>
  <si>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</si>
  <si>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</si>
  <si>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</si>
  <si>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</si>
  <si>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</si>
  <si>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</si>
  <si>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</si>
  <si>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</si>
  <si>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</si>
  <si>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</si>
  <si>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</si>
  <si>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</si>
  <si>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</si>
  <si>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</si>
  <si>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</si>
  <si>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</si>
  <si>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</si>
  <si>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</si>
  <si>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</si>
  <si>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</si>
  <si>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</si>
  <si>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</si>
  <si>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</si>
  <si>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</si>
  <si>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</si>
  <si>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</si>
  <si>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</si>
  <si>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</si>
  <si>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</si>
  <si>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</si>
  <si>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</si>
  <si>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</si>
  <si>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</si>
  <si>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</si>
  <si>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</si>
  <si>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</si>
  <si>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</si>
  <si>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</si>
  <si>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</si>
  <si>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</si>
  <si>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</si>
  <si>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</si>
  <si>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</si>
  <si>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</si>
  <si>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</si>
  <si>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</si>
  <si>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</si>
  <si>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</si>
  <si>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</si>
  <si>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</si>
  <si>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</si>
  <si>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</si>
  <si>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</si>
  <si>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</si>
  <si>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</si>
  <si>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</si>
  <si>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</si>
  <si>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</si>
  <si>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</si>
  <si>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</si>
  <si>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</si>
  <si>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</si>
  <si>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</si>
  <si>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</si>
  <si>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</si>
  <si>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</si>
  <si>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</si>
  <si>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</si>
  <si>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</si>
  <si>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</si>
  <si>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</si>
  <si>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</si>
  <si>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</si>
  <si>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</si>
  <si>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</si>
  <si>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</si>
  <si>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</si>
  <si>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</si>
  <si>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</si>
  <si>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</si>
  <si>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</si>
  <si>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</si>
  <si>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</si>
  <si>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</si>
  <si>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</si>
  <si>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</si>
  <si>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</si>
  <si>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</si>
  <si>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</si>
  <si>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</si>
  <si>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</si>
  <si>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</si>
  <si>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</si>
  <si>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</si>
  <si>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</si>
  <si>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</si>
  <si>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</si>
  <si>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</si>
  <si>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</si>
  <si>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</si>
  <si>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</si>
  <si>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</si>
  <si>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</si>
  <si>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</si>
  <si>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</si>
  <si>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</si>
  <si>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</si>
  <si>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</si>
  <si>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</si>
  <si>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</si>
  <si>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</si>
  <si>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</si>
  <si>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</si>
  <si>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</si>
  <si>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</si>
  <si>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</si>
  <si>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</si>
  <si>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</si>
  <si>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</si>
  <si>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</si>
  <si>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</si>
  <si>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</si>
  <si>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</si>
  <si>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</si>
  <si>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</si>
  <si>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</si>
  <si>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</si>
  <si>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</si>
  <si>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</si>
  <si>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</si>
  <si>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</si>
  <si>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</si>
  <si>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</si>
  <si>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</si>
  <si>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</si>
  <si>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</si>
  <si>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</si>
  <si>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</si>
  <si>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</si>
  <si>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</si>
  <si>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</si>
  <si>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</si>
  <si>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</si>
  <si>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</si>
  <si>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</si>
  <si>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</si>
  <si>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</si>
  <si>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</si>
  <si>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</si>
  <si>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</si>
  <si>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</si>
  <si>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</si>
  <si>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</si>
  <si>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</si>
  <si>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</si>
  <si>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</si>
  <si>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</si>
  <si>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</si>
  <si>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</si>
  <si>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</si>
  <si>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</si>
  <si>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</si>
  <si>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</si>
  <si>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</si>
  <si>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</si>
  <si>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</si>
  <si>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</si>
  <si>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</si>
  <si>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</si>
  <si>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</si>
  <si>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</si>
  <si>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</si>
  <si>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</si>
  <si>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</si>
  <si>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</si>
  <si>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</si>
  <si>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</si>
  <si>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</si>
  <si>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</si>
  <si>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</si>
  <si>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</si>
  <si>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</si>
  <si>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</si>
  <si>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</si>
  <si>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</si>
  <si>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</si>
  <si>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</si>
  <si>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</si>
  <si>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</si>
  <si>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</si>
  <si>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</si>
  <si>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</si>
  <si>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</si>
  <si>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</si>
  <si>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</si>
  <si>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</si>
  <si>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</si>
  <si>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</si>
  <si>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</si>
  <si>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</si>
  <si>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</si>
  <si>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</si>
  <si>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</si>
  <si>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</si>
  <si>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</si>
  <si>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</si>
  <si>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</si>
  <si>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</si>
  <si>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</si>
  <si>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</si>
  <si>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</si>
  <si>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</si>
  <si>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</si>
  <si>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</si>
  <si>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</si>
  <si>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</si>
  <si>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</si>
  <si>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</si>
  <si>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</si>
  <si>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</si>
  <si>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</si>
  <si>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</si>
  <si>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</si>
  <si>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</si>
  <si>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</si>
  <si>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</si>
  <si>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</si>
  <si>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</si>
  <si>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</si>
  <si>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</si>
  <si>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</si>
  <si>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</si>
  <si>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</si>
  <si>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</si>
  <si>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</si>
  <si>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</si>
  <si>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</si>
  <si>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</si>
  <si>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</si>
  <si>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</si>
  <si>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</si>
  <si>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</si>
  <si>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</si>
  <si>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</si>
  <si>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</si>
  <si>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</si>
  <si>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</si>
  <si>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</si>
  <si>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</si>
  <si>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</si>
  <si>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</si>
  <si>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</si>
  <si>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</si>
  <si>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</si>
  <si>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</si>
  <si>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</si>
  <si>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</si>
  <si>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</si>
  <si>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</si>
  <si>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</si>
  <si>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</si>
  <si>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</si>
  <si>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</si>
  <si>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</si>
  <si>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</si>
  <si>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</si>
  <si>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</si>
  <si>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</si>
  <si>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</si>
  <si>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</si>
  <si>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</si>
  <si>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</si>
  <si>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</si>
  <si>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</si>
  <si>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</si>
  <si>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</si>
  <si>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</si>
  <si>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</si>
  <si>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</si>
  <si>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</si>
  <si>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</si>
  <si>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</si>
  <si>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</si>
  <si>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</si>
  <si>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</si>
  <si>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</si>
  <si>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</si>
  <si>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</si>
  <si>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</si>
  <si>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</si>
  <si>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</si>
  <si>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</si>
  <si>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</si>
  <si>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</si>
  <si>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</si>
  <si>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</si>
  <si>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</si>
  <si>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</si>
  <si>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</si>
  <si>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</si>
  <si>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</si>
  <si>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</si>
  <si>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</si>
  <si>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</si>
  <si>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</si>
  <si>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</si>
  <si>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</si>
  <si>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</si>
  <si>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</si>
  <si>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</si>
  <si>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</si>
  <si>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</si>
  <si>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</si>
  <si>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</si>
  <si>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</si>
  <si>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</si>
  <si>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</si>
  <si>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</si>
  <si>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</si>
  <si>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</si>
  <si>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</si>
  <si>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</si>
  <si>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</si>
  <si>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</si>
  <si>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</si>
  <si>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</si>
  <si>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</si>
  <si>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</si>
  <si>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</si>
  <si>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</si>
  <si>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</si>
  <si>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</si>
  <si>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</si>
  <si>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</si>
  <si>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</si>
  <si>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</si>
  <si>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</si>
  <si>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</si>
  <si>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</si>
  <si>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</si>
  <si>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</si>
  <si>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</si>
  <si>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</si>
  <si>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</si>
  <si>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</si>
  <si>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</si>
  <si>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</si>
  <si>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</si>
  <si>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</si>
  <si>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</si>
  <si>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</si>
  <si>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</si>
  <si>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</si>
  <si>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</si>
  <si>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</si>
  <si>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</si>
  <si>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</si>
  <si>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</si>
  <si>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</si>
  <si>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</si>
  <si>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</si>
  <si>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</si>
  <si>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</si>
  <si>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</si>
  <si>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</si>
  <si>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</si>
  <si>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</si>
  <si>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</si>
  <si>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</si>
  <si>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</si>
  <si>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</si>
  <si>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</si>
  <si>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</si>
  <si>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</si>
  <si>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</si>
  <si>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</si>
  <si>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</si>
  <si>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</si>
  <si>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</si>
  <si>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</si>
  <si>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</si>
  <si>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</si>
  <si>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</si>
  <si>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</si>
  <si>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</si>
  <si>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</si>
  <si>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</si>
  <si>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</si>
  <si>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</si>
  <si>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</si>
  <si>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</si>
  <si>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</si>
  <si>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</si>
  <si>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</si>
  <si>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</si>
  <si>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</si>
  <si>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</si>
  <si>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</si>
  <si>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</si>
  <si>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</si>
  <si>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</si>
  <si>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</si>
  <si>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</si>
  <si>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</si>
  <si>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</si>
  <si>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</si>
  <si>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</si>
  <si>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</si>
  <si>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</si>
  <si>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</si>
  <si>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</si>
  <si>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</si>
  <si>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</si>
  <si>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</si>
  <si>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</si>
  <si>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</si>
  <si>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</si>
  <si>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</si>
  <si>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</si>
  <si>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</si>
  <si>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</si>
  <si>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</si>
  <si>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</si>
  <si>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</si>
  <si>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</si>
  <si>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</si>
  <si>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</si>
  <si>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</si>
  <si>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</si>
  <si>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</si>
  <si>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</si>
  <si>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</si>
  <si>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</si>
  <si>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</si>
  <si>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</si>
  <si>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</si>
  <si>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</si>
  <si>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</si>
  <si>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</si>
  <si>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</si>
  <si>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</si>
  <si>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</si>
  <si>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</si>
  <si>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</si>
  <si>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</si>
  <si>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</si>
  <si>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</si>
  <si>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</si>
  <si>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</si>
  <si>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</si>
  <si>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</si>
  <si>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</si>
  <si>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</si>
  <si>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</si>
  <si>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</si>
  <si>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</si>
  <si>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</si>
  <si>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</si>
  <si>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</si>
  <si>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</si>
  <si>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</si>
  <si>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</si>
  <si>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</si>
  <si>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</si>
  <si>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</si>
  <si>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</si>
  <si>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</si>
  <si>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</si>
  <si>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</si>
  <si>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</si>
  <si>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</si>
  <si>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</si>
  <si>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</si>
  <si>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</si>
  <si>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</si>
  <si>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</si>
  <si>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</si>
  <si>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</si>
  <si>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</si>
  <si>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</si>
  <si>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</si>
  <si>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</si>
  <si>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</si>
  <si>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</si>
  <si>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</si>
  <si>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</si>
  <si>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</si>
  <si>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</si>
  <si>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</si>
  <si>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</si>
  <si>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</si>
  <si>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</si>
  <si>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</si>
  <si>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</si>
  <si>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</si>
  <si>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</si>
  <si>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</si>
  <si>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</si>
  <si>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</si>
  <si>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</si>
  <si>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</si>
  <si>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</si>
  <si>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</si>
  <si>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</si>
  <si>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</si>
  <si>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</si>
  <si>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</si>
  <si>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</si>
  <si>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</si>
  <si>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</si>
  <si>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</si>
  <si>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</si>
  <si>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</si>
  <si>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</si>
  <si>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</si>
  <si>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</si>
  <si>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</si>
  <si>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</si>
  <si>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</si>
  <si>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</si>
  <si>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</si>
  <si>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</si>
  <si>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</si>
  <si>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</si>
  <si>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</si>
  <si>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</si>
  <si>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</si>
  <si>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</si>
  <si>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</si>
  <si>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</si>
  <si>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</si>
  <si>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</si>
  <si>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</si>
  <si>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</si>
  <si>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</si>
  <si>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</si>
  <si>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</si>
  <si>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</si>
  <si>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</si>
  <si>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</si>
  <si>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</si>
  <si>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</si>
  <si>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</si>
  <si>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</si>
  <si>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</si>
  <si>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</si>
  <si>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</si>
  <si>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</si>
  <si>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</si>
  <si>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</si>
  <si>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</si>
  <si>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</si>
  <si>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</si>
  <si>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</si>
  <si>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</si>
  <si>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</si>
  <si>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</si>
  <si>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</si>
  <si>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</si>
  <si>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</si>
  <si>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</si>
  <si>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</si>
  <si>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</si>
  <si>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</si>
  <si>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</si>
  <si>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</si>
  <si>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</si>
  <si>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</si>
  <si>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</si>
  <si>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</si>
  <si>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</si>
  <si>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</si>
  <si>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</si>
  <si>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</si>
  <si>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</si>
  <si>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</si>
  <si>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</si>
  <si>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</si>
  <si>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</si>
  <si>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</si>
  <si>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</si>
  <si>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</si>
  <si>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</si>
  <si>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</si>
  <si>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</si>
  <si>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</si>
  <si>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</si>
  <si>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</si>
  <si>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</si>
  <si>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</si>
  <si>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</si>
  <si>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</si>
  <si>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</si>
  <si>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</si>
  <si>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</si>
  <si>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</si>
  <si>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</si>
  <si>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</si>
  <si>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</si>
  <si>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</si>
  <si>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</si>
  <si>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</si>
  <si>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</si>
  <si>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</si>
  <si>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</si>
  <si>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</si>
  <si>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</si>
  <si>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</si>
  <si>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</si>
  <si>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</si>
  <si>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</si>
  <si>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</si>
  <si>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</si>
  <si>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</si>
  <si>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</si>
  <si>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</si>
  <si>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</si>
  <si>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</si>
  <si>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</si>
  <si>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</si>
  <si>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</si>
  <si>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</si>
  <si>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</si>
  <si>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</si>
  <si>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</si>
  <si>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</si>
  <si>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</si>
  <si>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</si>
  <si>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</si>
  <si>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</si>
  <si>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</si>
  <si>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</si>
  <si>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</si>
  <si>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</si>
  <si>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</si>
  <si>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</si>
  <si>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</si>
  <si>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</si>
  <si>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</si>
  <si>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</si>
  <si>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</si>
  <si>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</si>
  <si>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</si>
  <si>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</si>
  <si>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</si>
  <si>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</si>
  <si>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</si>
  <si>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</si>
  <si>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</si>
  <si>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</si>
  <si>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</si>
  <si>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</si>
  <si>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</si>
  <si>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</si>
  <si>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</si>
  <si>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</si>
  <si>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</si>
  <si>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</si>
  <si>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</si>
  <si>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</si>
  <si>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</si>
  <si>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</si>
  <si>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</si>
  <si>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</si>
  <si>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</si>
  <si>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</si>
  <si>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</si>
  <si>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</si>
  <si>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</si>
  <si>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</si>
  <si>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</si>
  <si>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</si>
  <si>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</si>
  <si>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</si>
  <si>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</si>
  <si>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</si>
  <si>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</si>
  <si>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</si>
  <si>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</si>
  <si>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</si>
  <si>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</si>
  <si>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</si>
  <si>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</si>
  <si>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</si>
  <si>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</si>
  <si>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</si>
  <si>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</si>
  <si>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</si>
  <si>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</si>
  <si>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</si>
  <si>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</si>
  <si>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</si>
  <si>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</si>
  <si>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</si>
  <si>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</si>
  <si>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</si>
  <si>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</si>
  <si>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</si>
  <si>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</si>
  <si>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</si>
  <si>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</si>
  <si>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</si>
  <si>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</si>
  <si>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</si>
  <si>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</si>
  <si>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</si>
  <si>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</si>
  <si>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</si>
  <si>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</si>
  <si>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</si>
  <si>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</si>
  <si>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</si>
  <si>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</si>
  <si>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</si>
  <si>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</si>
  <si>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</si>
  <si>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</si>
  <si>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</si>
  <si>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</si>
  <si>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</si>
  <si>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</si>
  <si>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</si>
  <si>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</si>
  <si>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</si>
  <si>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</si>
  <si>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</si>
  <si>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</si>
  <si>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</si>
  <si>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</si>
  <si>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</si>
  <si>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</si>
  <si>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</si>
  <si>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</si>
  <si>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</si>
  <si>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</si>
  <si>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</si>
  <si>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</si>
  <si>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</si>
  <si>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</si>
  <si>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</si>
  <si>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</si>
  <si>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</si>
  <si>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</si>
  <si>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</si>
  <si>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</si>
  <si>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</si>
  <si>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</si>
  <si>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</si>
  <si>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</si>
  <si>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</si>
  <si>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</si>
  <si>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</si>
  <si>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</si>
  <si>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</si>
  <si>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</si>
  <si>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</si>
  <si>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</si>
  <si>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</si>
  <si>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</si>
  <si>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</si>
  <si>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</si>
  <si>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</si>
  <si>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</si>
  <si>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</si>
  <si>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</si>
  <si>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</si>
  <si>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</si>
  <si>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</si>
  <si>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</si>
  <si>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</si>
  <si>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</si>
  <si>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</si>
  <si>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</si>
  <si>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</si>
  <si>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</si>
  <si>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</si>
  <si>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</si>
  <si>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</si>
  <si>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</si>
  <si>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</si>
  <si>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</si>
  <si>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</si>
  <si>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</si>
  <si>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</si>
  <si>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</si>
  <si>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</si>
  <si>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</si>
  <si>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</si>
  <si>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</si>
  <si>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</si>
  <si>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</si>
  <si>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</si>
  <si>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</si>
  <si>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</si>
  <si>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</si>
  <si>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</si>
  <si>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</si>
  <si>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</si>
  <si>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</si>
  <si>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</si>
  <si>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</si>
  <si>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</si>
  <si>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</si>
  <si>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</si>
  <si>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</si>
  <si>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</si>
  <si>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</si>
  <si>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</si>
  <si>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</si>
  <si>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</si>
  <si>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</si>
  <si>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</si>
  <si>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</si>
  <si>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</si>
  <si>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</si>
  <si>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</si>
  <si>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</si>
  <si>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</si>
  <si>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</si>
  <si>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</si>
  <si>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</si>
  <si>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</si>
  <si>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</si>
  <si>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</si>
  <si>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</si>
  <si>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</si>
  <si>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</si>
  <si>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</si>
  <si>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</si>
  <si>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</si>
  <si>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</si>
  <si>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</si>
  <si>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</si>
  <si>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</si>
  <si>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</si>
  <si>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</si>
  <si>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</si>
  <si>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</si>
  <si>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</si>
  <si>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</si>
  <si>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</si>
  <si>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</si>
  <si>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</si>
  <si>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</si>
  <si>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</si>
  <si>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</si>
  <si>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</si>
  <si>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</si>
  <si>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</si>
  <si>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</si>
  <si>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</si>
  <si>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</si>
  <si>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</si>
  <si>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</si>
  <si>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</si>
  <si>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</si>
  <si>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</si>
  <si>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</si>
  <si>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</si>
  <si>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</si>
  <si>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</si>
  <si>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</si>
  <si>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</si>
  <si>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</si>
  <si>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</si>
  <si>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</si>
  <si>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</si>
  <si>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</si>
  <si>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</si>
  <si>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</si>
  <si>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</si>
  <si>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</si>
  <si>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</si>
  <si>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</si>
  <si>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</si>
  <si>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</si>
  <si>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</si>
  <si>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</si>
  <si>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</si>
  <si>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</si>
  <si>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</si>
  <si>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</si>
  <si>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</si>
  <si>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</si>
  <si>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</si>
  <si>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</si>
  <si>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</si>
  <si>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</si>
  <si>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</si>
  <si>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</si>
  <si>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</si>
  <si>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</si>
  <si>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</si>
  <si>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</si>
  <si>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</si>
  <si>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</si>
  <si>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</si>
  <si>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</si>
  <si>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</si>
  <si>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</si>
  <si>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</si>
  <si>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</si>
  <si>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</si>
  <si>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</si>
  <si>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</si>
  <si>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</si>
  <si>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</si>
  <si>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</si>
  <si>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</si>
  <si>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</si>
  <si>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</si>
  <si>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</si>
  <si>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</si>
  <si>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</si>
  <si>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</si>
  <si>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</si>
  <si>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</si>
  <si>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</si>
  <si>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</si>
  <si>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</si>
  <si>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</si>
  <si>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</si>
  <si>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</si>
  <si>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</si>
  <si>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</si>
  <si>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</si>
  <si>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</si>
  <si>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</si>
  <si>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</si>
  <si>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</si>
  <si>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</si>
  <si>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</si>
  <si>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</si>
  <si>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</si>
  <si>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</si>
  <si>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</si>
  <si>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</si>
  <si>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</si>
  <si>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</si>
  <si>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</si>
  <si>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</si>
  <si>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</si>
  <si>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</si>
  <si>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</si>
  <si>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</si>
  <si>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</si>
  <si>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</si>
  <si>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</si>
  <si>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</si>
  <si>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</si>
  <si>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</si>
  <si>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</si>
  <si>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</si>
  <si>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</si>
  <si>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</si>
  <si>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</si>
  <si>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</si>
  <si>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</si>
  <si>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</si>
  <si>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</si>
  <si>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</si>
  <si>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</si>
  <si>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</si>
  <si>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</si>
  <si>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</si>
  <si>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</si>
  <si>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</si>
  <si>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</si>
  <si>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</si>
  <si>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</si>
  <si>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</si>
  <si>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</si>
  <si>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</si>
  <si>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</si>
  <si>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</si>
  <si>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</si>
  <si>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</si>
  <si>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</si>
  <si>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</si>
  <si>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</si>
  <si>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</si>
  <si>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</si>
  <si>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</si>
  <si>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</si>
  <si>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</si>
  <si>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</si>
  <si>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</si>
  <si>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</si>
  <si>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</si>
  <si>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</si>
  <si>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</si>
  <si>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</si>
  <si>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</si>
  <si>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</si>
  <si>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</si>
  <si>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</si>
  <si>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</si>
  <si>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</si>
  <si>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</si>
  <si>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</si>
  <si>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</si>
  <si>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</si>
  <si>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</si>
  <si>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</si>
  <si>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</si>
  <si>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</si>
  <si>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</si>
  <si>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</si>
  <si>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</si>
  <si>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</si>
  <si>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</si>
  <si>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</si>
  <si>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</si>
  <si>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</si>
  <si>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</si>
  <si>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</si>
  <si>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</si>
  <si>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</si>
  <si>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</si>
  <si>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</si>
  <si>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</si>
  <si>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</si>
  <si>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</si>
  <si>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</si>
  <si>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</si>
  <si>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</si>
  <si>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</si>
  <si>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</si>
  <si>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</si>
  <si>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</si>
  <si>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</si>
  <si>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</si>
  <si>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</si>
  <si>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</si>
  <si>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</si>
  <si>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</si>
  <si>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</si>
  <si>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</si>
  <si>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</si>
  <si>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</si>
  <si>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</si>
  <si>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</si>
  <si>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</si>
  <si>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</si>
  <si>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</si>
  <si>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</si>
  <si>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</si>
  <si>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</si>
  <si>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</si>
  <si>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</si>
  <si>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</si>
  <si>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</si>
  <si>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</si>
  <si>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</si>
  <si>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</si>
  <si>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</si>
  <si>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</si>
  <si>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</si>
  <si>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</si>
  <si>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</si>
  <si>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</si>
  <si>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</si>
  <si>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</si>
  <si>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</si>
  <si>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</si>
  <si>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</si>
  <si>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</si>
  <si>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</si>
  <si>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</si>
  <si>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</si>
  <si>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</si>
  <si>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</si>
  <si>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</si>
  <si>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</si>
  <si>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</si>
  <si>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</si>
  <si>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</si>
  <si>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</si>
  <si>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</si>
  <si>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</si>
  <si>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</si>
  <si>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</si>
  <si>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</si>
  <si>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</si>
  <si>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</si>
  <si>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</si>
  <si>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</si>
  <si>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</si>
  <si>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</si>
  <si>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</si>
  <si>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</si>
  <si>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</si>
  <si>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</si>
  <si>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</si>
  <si>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</si>
  <si>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</si>
  <si>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</si>
  <si>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</si>
  <si>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</si>
  <si>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</si>
  <si>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</si>
  <si>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</si>
  <si>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</si>
  <si>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</si>
  <si>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</si>
  <si>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</si>
  <si>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</si>
  <si>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</si>
  <si>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</si>
  <si>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</si>
  <si>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</si>
  <si>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</si>
  <si>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</si>
  <si>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</si>
  <si>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</si>
  <si>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</si>
  <si>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</si>
  <si>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</si>
  <si>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</si>
  <si>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</si>
  <si>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</si>
  <si>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</si>
  <si>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</si>
  <si>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</si>
  <si>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</si>
  <si>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</si>
  <si>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</si>
  <si>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</si>
  <si>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</si>
  <si>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</si>
  <si>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</si>
  <si>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</si>
  <si>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</si>
  <si>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</si>
  <si>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</si>
  <si>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</si>
  <si>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</si>
  <si>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</si>
  <si>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</si>
  <si>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</si>
  <si>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</si>
  <si>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</si>
  <si>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</si>
  <si>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</si>
  <si>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</si>
  <si>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</si>
  <si>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</si>
  <si>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</si>
  <si>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</si>
  <si>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</si>
  <si>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</si>
  <si>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</si>
  <si>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</si>
  <si>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</si>
  <si>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</si>
  <si>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</si>
  <si>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</si>
  <si>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</si>
  <si>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</si>
  <si>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</si>
  <si>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</si>
  <si>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</si>
  <si>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</si>
  <si>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</si>
  <si>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</si>
  <si>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</si>
  <si>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</si>
  <si>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</si>
  <si>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</si>
  <si>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</si>
  <si>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</si>
  <si>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</si>
  <si>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</si>
  <si>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</si>
  <si>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</si>
  <si>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</si>
  <si>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</si>
  <si>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</si>
  <si>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</si>
  <si>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</si>
  <si>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</si>
  <si>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</si>
  <si>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</si>
  <si>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</si>
  <si>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</si>
  <si>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</si>
  <si>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</si>
  <si>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</si>
  <si>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</si>
  <si>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</si>
  <si>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</si>
  <si>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</si>
  <si>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</si>
  <si>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</si>
  <si>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</si>
  <si>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</si>
  <si>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</si>
  <si>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</si>
  <si>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</si>
  <si>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</si>
  <si>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</si>
  <si>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</si>
  <si>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</si>
  <si>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</si>
  <si>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</si>
  <si>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</si>
  <si>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</si>
  <si>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</si>
  <si>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</si>
  <si>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</si>
  <si>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</si>
  <si>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</si>
  <si>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</si>
  <si>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</si>
  <si>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</si>
  <si>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</si>
  <si>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</si>
  <si>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</si>
  <si>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</si>
  <si>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</si>
  <si>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</si>
  <si>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</si>
  <si>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</si>
  <si>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</si>
  <si>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</si>
  <si>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</si>
  <si>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</si>
  <si>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</si>
  <si>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</si>
  <si>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</si>
  <si>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</si>
  <si>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</si>
  <si>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</si>
  <si>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</si>
  <si>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</si>
  <si>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</si>
  <si>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</si>
  <si>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</si>
  <si>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</si>
  <si>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</si>
  <si>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</si>
  <si>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</si>
  <si>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</si>
  <si>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</si>
  <si>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</si>
  <si>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</si>
  <si>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</si>
  <si>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</si>
  <si>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</si>
  <si>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</si>
  <si>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</si>
  <si>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</si>
  <si>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</si>
  <si>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</si>
  <si>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</si>
  <si>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</si>
  <si>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</si>
  <si>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</si>
  <si>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</si>
  <si>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</si>
  <si>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</si>
  <si>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</si>
  <si>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</si>
  <si>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</si>
  <si>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</si>
  <si>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</si>
  <si>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</si>
  <si>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</si>
  <si>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</si>
  <si>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</si>
  <si>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</si>
  <si>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</si>
  <si>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</si>
  <si>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</si>
  <si>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</si>
  <si>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</si>
  <si>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</si>
  <si>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</si>
  <si>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</si>
  <si>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</si>
  <si>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</si>
  <si>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</si>
  <si>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</si>
  <si>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</si>
  <si>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</si>
  <si>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</si>
  <si>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</si>
  <si>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</si>
  <si>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</si>
  <si>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</si>
  <si>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</si>
  <si>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</si>
  <si>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</si>
  <si>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</si>
  <si>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</si>
  <si>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</si>
  <si>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</si>
  <si>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</si>
  <si>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</si>
  <si>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</si>
  <si>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</si>
  <si>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</si>
  <si>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</si>
  <si>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</si>
  <si>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</si>
  <si>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</si>
  <si>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</si>
  <si>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</si>
  <si>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</si>
  <si>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</si>
  <si>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</si>
  <si>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</si>
  <si>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</si>
  <si>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</si>
  <si>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</si>
  <si>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</si>
  <si>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</si>
  <si>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</si>
  <si>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</si>
  <si>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</si>
  <si>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</si>
  <si>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</si>
  <si>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</si>
  <si>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</si>
  <si>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</si>
  <si>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</si>
  <si>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</si>
  <si>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</si>
  <si>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</si>
  <si>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</si>
  <si>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</si>
  <si>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</si>
  <si>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</si>
  <si>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</si>
  <si>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</si>
  <si>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</si>
  <si>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</si>
  <si>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</si>
  <si>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</si>
  <si>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</si>
  <si>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</si>
  <si>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</si>
  <si>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</si>
  <si>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</si>
  <si>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</si>
  <si>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</si>
  <si>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</si>
  <si>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</si>
  <si>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</si>
  <si>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</si>
  <si>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</si>
  <si>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</si>
  <si>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</si>
  <si>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</si>
  <si>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</si>
  <si>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</si>
  <si>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</si>
  <si>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</si>
  <si>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</si>
  <si>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</si>
  <si>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</si>
  <si>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</si>
  <si>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</si>
  <si>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</si>
  <si>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</si>
  <si>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</si>
  <si>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</si>
  <si>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</si>
  <si>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</si>
  <si>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</si>
  <si>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</si>
  <si>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</si>
  <si>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</si>
  <si>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</si>
  <si>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</si>
  <si>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</si>
  <si>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</si>
  <si>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</si>
  <si>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</si>
  <si>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</si>
  <si>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</si>
  <si>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</si>
  <si>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</si>
  <si>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</si>
  <si>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</si>
  <si>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</si>
  <si>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</si>
  <si>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</si>
  <si>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</si>
  <si>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</si>
  <si>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</si>
  <si>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</si>
  <si>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</si>
  <si>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</si>
  <si>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</si>
  <si>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</si>
  <si>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</si>
  <si>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</si>
  <si>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</si>
  <si>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</si>
  <si>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</si>
  <si>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</si>
  <si>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</si>
  <si>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</si>
  <si>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</si>
  <si>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</si>
  <si>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</si>
  <si>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</si>
  <si>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</si>
  <si>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</si>
  <si>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</si>
  <si>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</si>
  <si>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</si>
  <si>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</si>
  <si>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</si>
  <si>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</si>
  <si>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</si>
  <si>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</si>
  <si>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</si>
  <si>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</si>
  <si>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</si>
  <si>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</si>
  <si>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</si>
  <si>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</si>
  <si>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</si>
  <si>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</si>
  <si>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</si>
  <si>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</si>
  <si>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</si>
  <si>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</si>
  <si>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</si>
  <si>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</si>
  <si>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</si>
  <si>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</si>
  <si>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</si>
  <si>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</si>
  <si>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</si>
  <si>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</si>
  <si>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</si>
  <si>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</si>
  <si>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</si>
  <si>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</si>
  <si>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</si>
  <si>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</si>
  <si>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</si>
  <si>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</si>
  <si>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</si>
  <si>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</si>
  <si>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</si>
  <si>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</si>
  <si>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</si>
  <si>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</si>
  <si>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</si>
  <si>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</si>
  <si>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</si>
  <si>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</si>
  <si>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</si>
  <si>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</si>
  <si>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</si>
  <si>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</si>
  <si>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</si>
  <si>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</si>
  <si>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</si>
  <si>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</si>
  <si>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</si>
  <si>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</si>
  <si>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</si>
  <si>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</si>
  <si>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</si>
  <si>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</si>
  <si>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</si>
  <si>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</si>
  <si>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</si>
  <si>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</si>
  <si>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</si>
  <si>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</si>
  <si>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</si>
  <si>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</si>
  <si>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</si>
  <si>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</si>
  <si>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</si>
  <si>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</si>
  <si>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</si>
  <si>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</si>
  <si>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</si>
  <si>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</si>
  <si>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</si>
  <si>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</si>
  <si>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</si>
  <si>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</si>
  <si>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</si>
  <si>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</si>
  <si>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</si>
  <si>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</si>
  <si>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</si>
  <si>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</si>
  <si>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</si>
  <si>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</si>
  <si>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</si>
  <si>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</si>
  <si>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</si>
  <si>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</si>
  <si>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</si>
  <si>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</si>
  <si>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</si>
  <si>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</si>
  <si>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</si>
  <si>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</si>
  <si>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</si>
  <si>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</si>
  <si>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</si>
  <si>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</si>
  <si>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</si>
  <si>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</si>
  <si>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</si>
  <si>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</si>
  <si>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</si>
  <si>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</si>
  <si>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</si>
  <si>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</si>
  <si>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</si>
  <si>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</si>
  <si>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</si>
  <si>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</si>
  <si>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</si>
  <si>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</si>
  <si>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</si>
  <si>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</si>
  <si>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</si>
  <si>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</si>
  <si>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</si>
  <si>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</si>
  <si>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</si>
  <si>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</si>
  <si>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</si>
  <si>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</si>
  <si>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</si>
  <si>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</si>
  <si>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</si>
  <si>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</si>
  <si>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</si>
  <si>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</si>
  <si>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</si>
  <si>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</si>
  <si>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</si>
  <si>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</si>
  <si>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</si>
  <si>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</si>
  <si>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</si>
  <si>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</si>
  <si>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</si>
  <si>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</si>
  <si>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</si>
  <si>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</si>
  <si>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</si>
  <si>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</si>
  <si>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</si>
  <si>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</si>
  <si>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</si>
  <si>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</si>
  <si>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</si>
  <si>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</si>
  <si>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</si>
  <si>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</si>
  <si>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</si>
  <si>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</si>
  <si>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</si>
  <si>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</si>
  <si>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</si>
  <si>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</si>
  <si>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</si>
  <si>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</si>
  <si>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</si>
  <si>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</si>
  <si>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</si>
  <si>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</si>
  <si>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</si>
  <si>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</si>
  <si>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</si>
  <si>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</si>
  <si>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</si>
  <si>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</si>
  <si>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</si>
  <si>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</si>
  <si>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</si>
  <si>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</si>
  <si>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</si>
  <si>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</si>
  <si>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</si>
  <si>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</si>
  <si>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</si>
  <si>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</si>
  <si>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</si>
  <si>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</si>
  <si>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</si>
  <si>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</si>
  <si>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</si>
  <si>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</si>
  <si>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</si>
  <si>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</si>
  <si>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</si>
  <si>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</si>
  <si>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</si>
  <si>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</si>
  <si>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</si>
  <si>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</si>
  <si>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</si>
  <si>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</si>
  <si>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</si>
  <si>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</si>
  <si>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</si>
  <si>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</si>
  <si>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</si>
  <si>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</si>
  <si>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</si>
  <si>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</si>
  <si>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</si>
  <si>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</si>
  <si>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</si>
  <si>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</si>
  <si>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</si>
  <si>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</si>
  <si>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</si>
  <si>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</si>
  <si>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</si>
  <si>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</si>
  <si>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</si>
  <si>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</si>
  <si>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</si>
  <si>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</si>
  <si>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</si>
  <si>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</si>
  <si>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</si>
  <si>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</si>
  <si>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</si>
  <si>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</si>
  <si>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</si>
  <si>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</si>
  <si>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</si>
  <si>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</si>
  <si>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</si>
  <si>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</si>
  <si>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</si>
  <si>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</si>
  <si>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</si>
  <si>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</si>
  <si>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</si>
  <si>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</si>
  <si>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</si>
  <si>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</si>
  <si>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</si>
  <si>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</si>
  <si>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</si>
  <si>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</si>
  <si>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</si>
  <si>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</si>
  <si>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</si>
  <si>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</si>
  <si>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</si>
  <si>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</si>
  <si>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</si>
  <si>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</si>
  <si>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</si>
  <si>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</si>
  <si>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</si>
  <si>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</si>
  <si>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</si>
  <si>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</si>
  <si>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</si>
  <si>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</si>
  <si>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</si>
  <si>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</si>
  <si>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</si>
  <si>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</si>
  <si>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</si>
  <si>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</si>
  <si>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</si>
  <si>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</si>
  <si>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</si>
  <si>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</si>
  <si>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</si>
  <si>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</si>
  <si>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</si>
  <si>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</si>
  <si>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</si>
  <si>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</si>
  <si>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</si>
  <si>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</si>
  <si>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</si>
  <si>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</si>
  <si>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</si>
  <si>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</si>
  <si>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</si>
  <si>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</si>
  <si>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</si>
  <si>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</si>
  <si>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</si>
  <si>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</si>
  <si>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</si>
  <si>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</si>
  <si>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</si>
  <si>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</si>
  <si>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</si>
  <si>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</si>
  <si>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</si>
  <si>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</si>
  <si>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</si>
  <si>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</si>
  <si>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</si>
  <si>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</si>
  <si>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</si>
  <si>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</si>
  <si>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</si>
  <si>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</si>
  <si>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</si>
  <si>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</si>
  <si>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</si>
  <si>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</si>
  <si>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</si>
  <si>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</si>
  <si>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</si>
  <si>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</si>
  <si>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</si>
  <si>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</si>
  <si>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</si>
  <si>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</si>
  <si>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</si>
  <si>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</si>
  <si>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</si>
  <si>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</si>
  <si>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</si>
  <si>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</si>
  <si>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</si>
  <si>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</si>
  <si>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</si>
  <si>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</si>
  <si>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</si>
  <si>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</si>
  <si>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</si>
  <si>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</si>
  <si>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</si>
  <si>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</si>
  <si>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</si>
  <si>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</si>
  <si>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</si>
  <si>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</si>
  <si>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</si>
  <si>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</si>
  <si>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</si>
  <si>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</si>
  <si>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</si>
  <si>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</si>
  <si>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</si>
  <si>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</si>
  <si>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</si>
  <si>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</si>
  <si>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</si>
  <si>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</si>
  <si>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</si>
  <si>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</si>
  <si>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</si>
  <si>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</si>
  <si>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</si>
  <si>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</si>
  <si>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</si>
  <si>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</si>
  <si>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</si>
  <si>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</si>
  <si>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</si>
  <si>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</si>
  <si>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</si>
  <si>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</si>
  <si>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</si>
  <si>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</si>
  <si>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</si>
  <si>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</si>
  <si>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</si>
  <si>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</si>
  <si>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</si>
  <si>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</si>
  <si>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</si>
  <si>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</si>
  <si>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</si>
  <si>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</si>
  <si>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</si>
  <si>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</si>
  <si>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</si>
  <si>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</si>
  <si>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</si>
  <si>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</si>
  <si>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</si>
  <si>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</si>
  <si>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</si>
  <si>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</si>
  <si>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</si>
  <si>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</si>
  <si>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</si>
  <si>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</si>
  <si>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</si>
  <si>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</si>
  <si>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</si>
  <si>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</si>
  <si>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</si>
  <si>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</si>
  <si>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</si>
  <si>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</si>
  <si>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</si>
  <si>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</si>
  <si>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</si>
  <si>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</si>
  <si>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</si>
  <si>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</si>
  <si>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</si>
  <si>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</si>
  <si>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</si>
  <si>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</si>
  <si>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</si>
  <si>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</si>
  <si>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</si>
  <si>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</si>
  <si>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</si>
  <si>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</si>
  <si>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</si>
  <si>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</si>
  <si>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</si>
  <si>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</si>
  <si>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</si>
  <si>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</si>
  <si>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</si>
  <si>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</si>
  <si>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</si>
  <si>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</si>
  <si>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</si>
  <si>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</si>
  <si>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</si>
  <si>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</si>
  <si>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</si>
  <si>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</si>
  <si>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</si>
  <si>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</si>
  <si>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</si>
  <si>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</si>
  <si>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</si>
  <si>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</si>
  <si>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</si>
  <si>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</si>
  <si>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</si>
  <si>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</si>
  <si>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</si>
  <si>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</si>
  <si>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</si>
  <si>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</si>
  <si>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</si>
  <si>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</si>
  <si>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</si>
  <si>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</si>
  <si>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</si>
  <si>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</si>
  <si>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</si>
  <si>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</si>
  <si>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</si>
  <si>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</si>
  <si>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</si>
  <si>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</si>
  <si>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</si>
  <si>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</si>
  <si>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</si>
  <si>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</si>
  <si>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</si>
  <si>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</si>
  <si>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</si>
  <si>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</si>
  <si>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</si>
  <si>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</si>
  <si>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</si>
  <si>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</si>
  <si>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</si>
  <si>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</si>
  <si>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</si>
  <si>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</si>
  <si>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</si>
  <si>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</si>
  <si>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</si>
  <si>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</si>
  <si>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</si>
  <si>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</si>
  <si>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</si>
  <si>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</si>
  <si>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</si>
  <si>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</si>
  <si>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</si>
  <si>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</si>
  <si>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</si>
  <si>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</si>
  <si>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</si>
  <si>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</si>
  <si>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</si>
  <si>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</si>
  <si>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</si>
  <si>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</si>
  <si>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</si>
  <si>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</si>
  <si>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</si>
  <si>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</si>
  <si>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</si>
  <si>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</si>
  <si>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</si>
  <si>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</si>
  <si>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</si>
  <si>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</si>
  <si>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</si>
  <si>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</si>
  <si>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</si>
  <si>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</si>
  <si>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</si>
  <si>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</si>
  <si>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</si>
  <si>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</si>
  <si>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</si>
  <si>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</si>
  <si>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</si>
  <si>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</si>
  <si>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</si>
  <si>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</si>
  <si>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</si>
  <si>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</si>
  <si>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</si>
  <si>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</si>
  <si>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</si>
  <si>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</si>
  <si>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</si>
  <si>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</si>
  <si>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</si>
  <si>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</si>
  <si>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</si>
  <si>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</si>
  <si>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</si>
  <si>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</si>
  <si>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</si>
  <si>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</si>
  <si>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</si>
  <si>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</si>
  <si>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</si>
  <si>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</si>
  <si>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</si>
  <si>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</si>
  <si>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</si>
  <si>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</si>
  <si>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</si>
  <si>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</si>
  <si>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</si>
  <si>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</si>
  <si>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</si>
  <si>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</si>
  <si>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</si>
  <si>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</si>
  <si>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</si>
  <si>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</si>
  <si>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</si>
  <si>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</si>
  <si>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</si>
  <si>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</si>
  <si>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</si>
  <si>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</si>
  <si>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</si>
  <si>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</si>
  <si>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</si>
  <si>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</si>
  <si>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</si>
  <si>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</si>
  <si>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</si>
  <si>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</si>
  <si>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</si>
  <si>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</si>
  <si>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</si>
  <si>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</si>
  <si>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</si>
  <si>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</si>
  <si>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</si>
  <si>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</si>
  <si>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</si>
  <si>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</si>
  <si>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</si>
  <si>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</si>
  <si>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</si>
  <si>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</si>
  <si>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</si>
  <si>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</si>
  <si>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</si>
  <si>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</si>
  <si>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</si>
  <si>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</si>
  <si>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</si>
  <si>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</si>
  <si>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</si>
  <si>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</si>
  <si>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</si>
  <si>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</si>
  <si>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</si>
  <si>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</si>
  <si>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</si>
  <si>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</si>
  <si>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</si>
  <si>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</si>
  <si>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</si>
  <si>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</si>
  <si>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</si>
  <si>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</si>
  <si>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</si>
  <si>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</si>
  <si>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</si>
  <si>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</si>
  <si>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</si>
  <si>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</si>
  <si>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</si>
  <si>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</si>
  <si>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</si>
  <si>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</si>
  <si>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</si>
  <si>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</si>
  <si>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</si>
  <si>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</si>
  <si>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</si>
  <si>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</si>
  <si>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</si>
  <si>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</si>
  <si>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</si>
  <si>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</si>
  <si>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</si>
  <si>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</si>
  <si>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</si>
  <si>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</si>
  <si>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</si>
  <si>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</si>
  <si>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</si>
  <si>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</si>
  <si>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</si>
  <si>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</si>
  <si>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</si>
  <si>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</si>
  <si>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</si>
  <si>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</si>
  <si>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</si>
  <si>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</si>
  <si>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</si>
  <si>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</si>
  <si>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</si>
  <si>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</si>
  <si>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</si>
  <si>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</si>
  <si>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</si>
  <si>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</si>
  <si>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</si>
  <si>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</si>
  <si>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</si>
  <si>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</si>
  <si>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</si>
  <si>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</si>
  <si>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</si>
  <si>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</si>
  <si>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</si>
  <si>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</si>
  <si>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</si>
  <si>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</si>
  <si>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</si>
  <si>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</si>
  <si>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</si>
  <si>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</si>
  <si>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</si>
  <si>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</si>
  <si>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</si>
  <si>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</si>
  <si>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</si>
  <si>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</si>
  <si>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</si>
  <si>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</si>
  <si>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</si>
  <si>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</si>
  <si>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</si>
  <si>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</si>
  <si>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</si>
  <si>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</si>
  <si>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</si>
  <si>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</si>
  <si>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</si>
  <si>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</si>
  <si>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</si>
  <si>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</si>
  <si>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</si>
  <si>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</si>
  <si>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</si>
  <si>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</si>
  <si>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</si>
  <si>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</si>
  <si>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</si>
  <si>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</si>
  <si>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</si>
  <si>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</si>
  <si>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</si>
  <si>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</si>
  <si>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</si>
  <si>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</si>
  <si>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</si>
  <si>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</si>
  <si>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</si>
  <si>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</si>
  <si>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</si>
  <si>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</si>
  <si>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</si>
  <si>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</si>
  <si>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</si>
  <si>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</si>
  <si>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</si>
  <si>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</si>
  <si>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</si>
  <si>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</si>
  <si>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</si>
  <si>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</si>
  <si>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</si>
  <si>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</si>
  <si>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</si>
  <si>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</si>
  <si>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</si>
  <si>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</si>
  <si>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</si>
  <si>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</si>
  <si>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</si>
  <si>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</si>
  <si>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</si>
  <si>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</si>
  <si>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</si>
  <si>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</si>
  <si>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</si>
  <si>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</si>
  <si>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</si>
  <si>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</si>
  <si>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</si>
  <si>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</si>
  <si>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</si>
  <si>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</si>
  <si>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</si>
  <si>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</si>
  <si>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</si>
  <si>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</si>
  <si>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</si>
  <si>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</si>
  <si>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</si>
  <si>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</si>
  <si>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</si>
  <si>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</si>
  <si>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</si>
  <si>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</si>
  <si>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</si>
  <si>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</si>
  <si>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</si>
  <si>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</si>
  <si>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</si>
  <si>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</si>
  <si>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</si>
  <si>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</si>
  <si>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</si>
  <si>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</si>
  <si>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</si>
  <si>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</si>
  <si>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</si>
  <si>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</si>
  <si>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</si>
  <si>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</si>
  <si>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</si>
  <si>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</si>
  <si>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</si>
  <si>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</si>
  <si>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</si>
  <si>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</si>
  <si>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</si>
  <si>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</si>
  <si>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</si>
  <si>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</si>
  <si>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</si>
  <si>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</si>
  <si>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</si>
  <si>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</si>
  <si>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</si>
  <si>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</si>
  <si>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</si>
  <si>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</si>
  <si>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</si>
  <si>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</si>
  <si>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</si>
  <si>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</si>
  <si>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</si>
  <si>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</si>
  <si>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</si>
  <si>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</si>
  <si>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</si>
  <si>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</si>
  <si>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</si>
  <si>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</si>
  <si>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</si>
  <si>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</si>
  <si>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</si>
  <si>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</si>
  <si>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</si>
  <si>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</si>
  <si>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</si>
  <si>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</si>
  <si>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</si>
  <si>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</si>
  <si>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</si>
  <si>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</si>
  <si>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</si>
  <si>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</si>
  <si>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</si>
  <si>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</si>
  <si>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</si>
  <si>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</si>
  <si>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</si>
  <si>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</si>
  <si>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</si>
  <si>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</si>
  <si>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</si>
  <si>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</si>
  <si>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</si>
  <si>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</si>
  <si>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</si>
  <si>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</si>
  <si>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</si>
  <si>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</si>
  <si>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</si>
  <si>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</si>
  <si>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</si>
  <si>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</si>
  <si>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</si>
  <si>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</si>
  <si>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</si>
  <si>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</si>
  <si>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</si>
  <si>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</si>
  <si>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</si>
  <si>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</si>
  <si>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</si>
  <si>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</si>
  <si>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</si>
  <si>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</si>
  <si>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</si>
  <si>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</si>
  <si>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</si>
  <si>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</si>
  <si>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</si>
  <si>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</si>
  <si>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</si>
  <si>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</si>
  <si>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</si>
  <si>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</si>
  <si>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</si>
  <si>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</si>
  <si>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</si>
  <si>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</si>
  <si>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</si>
  <si>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</si>
  <si>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</si>
  <si>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</si>
  <si>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</si>
  <si>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</si>
  <si>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</si>
  <si>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</si>
  <si>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</si>
  <si>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</si>
  <si>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</si>
  <si>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</si>
  <si>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</si>
  <si>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</si>
  <si>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</si>
  <si>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</si>
  <si>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</si>
  <si>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</si>
  <si>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</si>
  <si>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</si>
  <si>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</si>
  <si>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</si>
  <si>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</si>
  <si>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</si>
  <si>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</si>
  <si>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</si>
  <si>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</si>
  <si>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</si>
  <si>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</si>
  <si>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</si>
  <si>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</si>
  <si>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</si>
  <si>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</si>
  <si>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</si>
  <si>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</si>
  <si>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</si>
  <si>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</si>
  <si>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</si>
  <si>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</si>
  <si>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</si>
  <si>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</si>
  <si>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</si>
  <si>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</si>
  <si>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</si>
  <si>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</si>
  <si>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</si>
  <si>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</si>
  <si>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</si>
  <si>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</si>
  <si>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</si>
  <si>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</si>
  <si>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</si>
  <si>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</si>
  <si>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</si>
  <si>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</si>
  <si>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</si>
  <si>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</si>
  <si>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</si>
  <si>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</si>
  <si>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</si>
  <si>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</si>
  <si>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</si>
  <si>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</si>
  <si>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</si>
  <si>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</si>
  <si>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</si>
  <si>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</si>
  <si>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</si>
  <si>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</si>
  <si>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</si>
  <si>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</si>
  <si>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</si>
  <si>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</si>
  <si>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</si>
  <si>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</si>
  <si>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</si>
  <si>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</si>
  <si>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</si>
  <si>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</si>
  <si>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</si>
  <si>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</si>
  <si>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</si>
  <si>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</si>
  <si>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</si>
  <si>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</si>
  <si>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</si>
  <si>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</si>
  <si>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</si>
  <si>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</si>
  <si>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</si>
  <si>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</si>
  <si>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</si>
  <si>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</si>
  <si>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</si>
  <si>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</si>
  <si>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</si>
  <si>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</si>
  <si>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</si>
  <si>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</si>
  <si>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</si>
  <si>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</si>
  <si>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</si>
  <si>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</si>
  <si>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</si>
  <si>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</si>
  <si>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</si>
  <si>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</si>
  <si>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</si>
  <si>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</si>
  <si>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</si>
  <si>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</si>
  <si>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</si>
  <si>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</si>
  <si>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</si>
  <si>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</si>
  <si>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</si>
  <si>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</si>
  <si>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</si>
  <si>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</si>
  <si>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</si>
  <si>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</si>
  <si>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</si>
  <si>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</si>
  <si>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</si>
  <si>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</si>
  <si>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</si>
  <si>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</si>
  <si>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</si>
  <si>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</si>
  <si>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</si>
  <si>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</si>
  <si>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</si>
  <si>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</si>
  <si>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</si>
  <si>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</si>
  <si>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</si>
  <si>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</si>
  <si>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</si>
  <si>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</si>
  <si>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</si>
  <si>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</si>
  <si>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</si>
  <si>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</si>
  <si>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</si>
  <si>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</si>
  <si>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</si>
  <si>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</si>
  <si>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</si>
  <si>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</si>
  <si>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</si>
  <si>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</si>
  <si>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</si>
  <si>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</si>
  <si>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</si>
  <si>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</si>
  <si>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</si>
  <si>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</si>
  <si>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</si>
  <si>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</si>
  <si>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</si>
  <si>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</si>
  <si>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</si>
  <si>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</si>
  <si>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</si>
  <si>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</si>
  <si>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</si>
  <si>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</si>
  <si>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</si>
  <si>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</si>
  <si>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</si>
  <si>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</si>
  <si>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</si>
  <si>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</si>
  <si>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</si>
  <si>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</si>
  <si>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</si>
  <si>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</si>
  <si>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</si>
  <si>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</si>
  <si>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</si>
  <si>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</si>
  <si>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</si>
  <si>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</si>
  <si>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</si>
  <si>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</si>
  <si>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</si>
  <si>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</si>
  <si>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</si>
  <si>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</si>
  <si>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</si>
  <si>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</si>
  <si>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</si>
  <si>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</si>
  <si>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</si>
  <si>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</si>
  <si>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</si>
  <si>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</si>
  <si>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</si>
  <si>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</si>
  <si>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</si>
  <si>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</si>
  <si>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</si>
  <si>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</si>
  <si>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</si>
  <si>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</si>
  <si>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</si>
  <si>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</si>
  <si>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</si>
  <si>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</si>
  <si>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</si>
  <si>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</si>
  <si>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</si>
  <si>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</si>
  <si>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</si>
  <si>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</si>
  <si>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</si>
  <si>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</si>
  <si>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</si>
  <si>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</si>
  <si>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</si>
  <si>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</si>
  <si>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</si>
  <si>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</si>
  <si>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</si>
  <si>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</si>
  <si>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</si>
  <si>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</si>
  <si>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</si>
  <si>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</si>
  <si>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</si>
  <si>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</si>
  <si>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</si>
  <si>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</si>
  <si>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</si>
  <si>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</si>
  <si>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</si>
  <si>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</si>
  <si>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</si>
  <si>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</si>
  <si>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</si>
  <si>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</si>
  <si>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</si>
  <si>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</si>
  <si>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</si>
  <si>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</si>
  <si>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</si>
  <si>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</si>
  <si>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</si>
  <si>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</si>
  <si>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</si>
  <si>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</si>
  <si>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</si>
  <si>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</si>
  <si>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</si>
  <si>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</si>
  <si>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</si>
  <si>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</si>
  <si>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</si>
  <si>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</si>
  <si>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</si>
  <si>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</si>
  <si>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</si>
  <si>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</si>
  <si>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</si>
  <si>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</si>
  <si>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</si>
  <si>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</si>
  <si>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</si>
  <si>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</si>
  <si>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</si>
  <si>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</si>
  <si>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</si>
  <si>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</si>
  <si>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</si>
  <si>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</si>
  <si>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</si>
  <si>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</si>
  <si>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</si>
  <si>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</si>
  <si>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</si>
  <si>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</si>
  <si>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</si>
  <si>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</si>
  <si>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</si>
  <si>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</si>
  <si>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</si>
  <si>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</si>
  <si>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</si>
  <si>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</si>
  <si>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</si>
  <si>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</si>
  <si>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</si>
  <si>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</si>
  <si>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</si>
  <si>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</si>
  <si>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</si>
  <si>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</si>
  <si>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</si>
  <si>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</si>
  <si>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</si>
  <si>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</si>
  <si>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</si>
  <si>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</si>
  <si>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</si>
  <si>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</si>
  <si>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</si>
  <si>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</si>
  <si>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</si>
  <si>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</si>
  <si>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</si>
  <si>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</si>
  <si>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</si>
  <si>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</si>
  <si>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</si>
  <si>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</si>
  <si>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</si>
  <si>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</si>
  <si>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</si>
  <si>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</si>
  <si>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</si>
  <si>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</si>
  <si>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</si>
  <si>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</si>
  <si>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</si>
  <si>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</si>
  <si>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</si>
  <si>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</si>
  <si>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</si>
  <si>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</si>
  <si>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</si>
  <si>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</si>
  <si>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</si>
  <si>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</si>
  <si>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</si>
  <si>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</si>
  <si>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</si>
  <si>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</si>
  <si>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</si>
  <si>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</si>
  <si>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</si>
  <si>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</si>
  <si>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</si>
  <si>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</si>
  <si>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</si>
  <si>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</si>
  <si>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</si>
  <si>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</si>
  <si>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</si>
  <si>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</si>
  <si>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</si>
  <si>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</si>
  <si>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</si>
  <si>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</si>
  <si>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</si>
  <si>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</si>
  <si>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</si>
  <si>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</si>
  <si>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</si>
  <si>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</si>
  <si>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</si>
  <si>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</si>
  <si>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</si>
  <si>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</si>
  <si>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</si>
  <si>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</si>
  <si>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</si>
  <si>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</si>
  <si>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</si>
  <si>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</si>
  <si>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</si>
  <si>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</si>
  <si>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</si>
  <si>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</si>
  <si>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</si>
  <si>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</si>
  <si>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</si>
  <si>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</si>
  <si>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</si>
  <si>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</si>
  <si>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</si>
  <si>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</si>
  <si>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</si>
  <si>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</si>
  <si>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</si>
  <si>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</si>
  <si>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</si>
  <si>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</si>
  <si>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</si>
  <si>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</si>
  <si>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</si>
  <si>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</si>
  <si>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</si>
  <si>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</si>
  <si>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</si>
  <si>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</si>
  <si>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</si>
  <si>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</si>
  <si>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</si>
  <si>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</si>
  <si>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</si>
  <si>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</si>
  <si>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</si>
  <si>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</si>
  <si>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</si>
  <si>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</si>
  <si>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</si>
  <si>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</si>
  <si>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</si>
  <si>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</si>
  <si>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</si>
  <si>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</si>
  <si>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</si>
  <si>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</si>
  <si>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</si>
  <si>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</si>
  <si>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</si>
  <si>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</si>
  <si>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</si>
  <si>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</si>
  <si>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</si>
  <si>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</si>
  <si>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</si>
  <si>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</si>
  <si>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</si>
  <si>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</si>
  <si>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</si>
  <si>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</si>
  <si>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</si>
  <si>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</si>
  <si>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</si>
  <si>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</si>
  <si>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</si>
  <si>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</si>
  <si>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</si>
  <si>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</si>
  <si>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</si>
  <si>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</si>
  <si>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</si>
  <si>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</si>
  <si>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</si>
  <si>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</si>
  <si>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</si>
  <si>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</si>
  <si>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</si>
  <si>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</si>
  <si>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</si>
  <si>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</si>
  <si>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</si>
  <si>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</si>
  <si>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</si>
  <si>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</si>
  <si>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</si>
  <si>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</si>
  <si>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</si>
  <si>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</si>
  <si>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</si>
  <si>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</si>
  <si>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</si>
  <si>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</si>
  <si>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</si>
  <si>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</si>
  <si>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</si>
  <si>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</si>
  <si>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</si>
  <si>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</si>
  <si>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</si>
  <si>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</si>
  <si>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</si>
  <si>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</si>
  <si>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</si>
  <si>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</si>
  <si>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</si>
  <si>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</si>
  <si>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</si>
  <si>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</si>
  <si>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</si>
  <si>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</si>
  <si>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</si>
  <si>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</si>
  <si>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</si>
  <si>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</si>
  <si>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</si>
  <si>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</si>
  <si>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</si>
  <si>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</si>
  <si>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</si>
  <si>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</si>
  <si>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</si>
  <si>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</si>
  <si>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</si>
  <si>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</si>
  <si>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</si>
  <si>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</si>
  <si>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</si>
  <si>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</si>
  <si>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</si>
  <si>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</si>
  <si>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</si>
  <si>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</si>
  <si>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</si>
  <si>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</si>
  <si>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</si>
  <si>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</si>
  <si>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</si>
  <si>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</si>
  <si>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</si>
  <si>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</si>
  <si>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</si>
  <si>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</si>
  <si>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</si>
  <si>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</si>
  <si>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</si>
  <si>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</si>
  <si>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</si>
  <si>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</si>
  <si>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</si>
  <si>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</si>
  <si>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</si>
  <si>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</si>
  <si>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</si>
  <si>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</si>
  <si>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</si>
  <si>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</si>
  <si>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</si>
  <si>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</si>
  <si>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</si>
  <si>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</si>
  <si>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</si>
  <si>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</si>
  <si>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</si>
  <si>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</si>
  <si>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</si>
  <si>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</si>
  <si>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</si>
  <si>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</si>
  <si>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</si>
  <si>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</si>
  <si>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</si>
  <si>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</si>
  <si>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</si>
  <si>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</si>
  <si>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</si>
  <si>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</si>
  <si>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</si>
  <si>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</si>
  <si>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</si>
  <si>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</si>
  <si>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</si>
  <si>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</si>
  <si>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</si>
  <si>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</si>
  <si>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</si>
  <si>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</si>
  <si>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</si>
  <si>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</si>
  <si>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</si>
  <si>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</si>
  <si>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</si>
  <si>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</si>
  <si>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</si>
  <si>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</si>
  <si>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</si>
  <si>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</si>
  <si>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</si>
  <si>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</si>
  <si>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</si>
  <si>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</si>
  <si>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</si>
  <si>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</si>
  <si>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</si>
  <si>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</si>
  <si>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</si>
  <si>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</si>
  <si>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</si>
  <si>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</si>
  <si>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</si>
  <si>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</si>
  <si>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</si>
  <si>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</si>
  <si>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</si>
  <si>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</si>
  <si>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</si>
  <si>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</si>
  <si>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</si>
  <si>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</si>
  <si>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</si>
  <si>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</si>
  <si>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</si>
  <si>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</si>
  <si>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</si>
  <si>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</si>
  <si>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</si>
  <si>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</si>
  <si>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</si>
  <si>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</si>
  <si>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</si>
  <si>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</si>
  <si>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</si>
  <si>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</si>
  <si>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</si>
  <si>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</si>
  <si>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</si>
  <si>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</si>
  <si>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</si>
  <si>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</si>
  <si>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</si>
  <si>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</si>
  <si>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</si>
  <si>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</si>
  <si>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</si>
  <si>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</si>
  <si>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</si>
  <si>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</si>
  <si>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</si>
  <si>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</si>
  <si>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</si>
  <si>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</si>
  <si>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</si>
  <si>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</si>
  <si>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</si>
  <si>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</si>
  <si>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</si>
  <si>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</si>
  <si>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</si>
  <si>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</si>
  <si>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</si>
  <si>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</si>
  <si>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</si>
  <si>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</si>
  <si>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</si>
  <si>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</si>
  <si>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</si>
  <si>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</si>
  <si>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</si>
  <si>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</si>
  <si>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</si>
  <si>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</si>
  <si>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</si>
  <si>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</si>
  <si>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</si>
  <si>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</si>
  <si>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</si>
  <si>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</si>
  <si>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</si>
  <si>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</si>
  <si>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</si>
  <si>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</si>
  <si>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</si>
  <si>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</si>
  <si>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</si>
  <si>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</si>
  <si>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</si>
  <si>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</si>
  <si>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</si>
  <si>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</si>
  <si>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</si>
  <si>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</si>
  <si>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</si>
  <si>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</si>
  <si>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</si>
  <si>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</si>
  <si>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</si>
  <si>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</si>
  <si>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</si>
  <si>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</si>
  <si>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</si>
  <si>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</si>
  <si>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</si>
  <si>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</si>
  <si>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</si>
  <si>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</si>
  <si>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</si>
  <si>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</si>
  <si>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</si>
  <si>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</si>
  <si>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</si>
  <si>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</si>
  <si>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</si>
  <si>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</si>
  <si>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</si>
  <si>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</si>
  <si>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</si>
  <si>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</si>
  <si>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</si>
  <si>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</si>
  <si>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</si>
  <si>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</si>
  <si>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</si>
  <si>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</si>
  <si>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</si>
  <si>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</si>
  <si>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</si>
  <si>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</si>
  <si>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</si>
  <si>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</si>
  <si>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</si>
  <si>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</si>
  <si>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</si>
  <si>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</si>
  <si>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</si>
  <si>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</si>
  <si>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</si>
  <si>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</si>
  <si>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</si>
  <si>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</si>
  <si>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</si>
  <si>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</si>
  <si>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</si>
  <si>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</si>
  <si>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</si>
  <si>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</si>
  <si>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</si>
  <si>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</si>
  <si>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</si>
  <si>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</si>
  <si>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</si>
  <si>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</si>
  <si>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</si>
  <si>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</si>
  <si>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</si>
  <si>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</si>
  <si>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</si>
  <si>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</si>
  <si>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</si>
  <si>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</si>
  <si>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</si>
  <si>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</si>
  <si>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</si>
  <si>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</si>
  <si>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</si>
  <si>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</si>
  <si>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</si>
  <si>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</si>
  <si>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</si>
  <si>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</si>
  <si>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</si>
  <si>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</si>
  <si>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</si>
  <si>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</si>
  <si>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</si>
  <si>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</si>
  <si>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</si>
  <si>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</si>
  <si>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</si>
  <si>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</si>
  <si>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</si>
  <si>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</si>
  <si>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</si>
  <si>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</si>
  <si>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</si>
  <si>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</si>
  <si>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</si>
  <si>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</si>
  <si>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</si>
  <si>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</si>
  <si>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</si>
  <si>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</si>
  <si>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</si>
  <si>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</si>
  <si>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</si>
  <si>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</si>
  <si>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</si>
  <si>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</si>
  <si>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</si>
  <si>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</si>
  <si>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</si>
  <si>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</si>
  <si>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</si>
  <si>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</si>
  <si>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</si>
  <si>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</si>
  <si>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</si>
  <si>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</si>
  <si>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</si>
  <si>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</si>
  <si>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</si>
  <si>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</si>
  <si>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</si>
  <si>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</si>
  <si>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</si>
  <si>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</si>
  <si>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</si>
  <si>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</si>
  <si>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</si>
  <si>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</si>
  <si>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</si>
  <si>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</si>
  <si>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</si>
  <si>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</si>
  <si>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</si>
  <si>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</si>
  <si>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</si>
  <si>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</si>
  <si>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</si>
  <si>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</si>
  <si>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</si>
  <si>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</si>
  <si>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</si>
  <si>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</si>
  <si>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</si>
  <si>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</si>
  <si>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</si>
  <si>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</si>
  <si>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</si>
  <si>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</si>
  <si>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</si>
  <si>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</si>
  <si>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</si>
  <si>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</si>
  <si>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</si>
  <si>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</si>
  <si>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</si>
  <si>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</si>
  <si>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</si>
  <si>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</si>
  <si>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</si>
  <si>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</si>
  <si>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</si>
  <si>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</si>
  <si>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</si>
  <si>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</si>
  <si>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</si>
  <si>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</si>
  <si>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</si>
  <si>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</si>
  <si>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</si>
  <si>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</si>
  <si>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</si>
  <si>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</si>
  <si>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</si>
  <si>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</si>
  <si>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</si>
  <si>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</si>
  <si>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</si>
  <si>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</si>
  <si>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</si>
  <si>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</si>
  <si>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</si>
  <si>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</si>
  <si>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</si>
  <si>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</si>
  <si>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</si>
  <si>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</si>
  <si>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</si>
  <si>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</si>
  <si>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</si>
  <si>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</si>
  <si>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</si>
  <si>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</si>
  <si>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</si>
  <si>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</si>
  <si>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</si>
  <si>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</si>
  <si>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</si>
  <si>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</si>
  <si>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</si>
  <si>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</si>
  <si>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</si>
  <si>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</si>
  <si>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</si>
  <si>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</si>
  <si>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</si>
  <si>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</si>
  <si>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</si>
  <si>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</si>
  <si>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</si>
  <si>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</si>
  <si>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</si>
  <si>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</si>
  <si>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</si>
  <si>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</si>
  <si>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</si>
  <si>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</si>
  <si>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</si>
  <si>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</si>
  <si>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</si>
  <si>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</si>
  <si>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</si>
  <si>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</si>
  <si>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</si>
  <si>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</si>
  <si>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</si>
  <si>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</si>
  <si>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</si>
  <si>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</si>
  <si>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</si>
  <si>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</si>
  <si>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</si>
  <si>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</si>
  <si>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</si>
  <si>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</si>
  <si>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</si>
  <si>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</si>
  <si>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</si>
  <si>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</si>
  <si>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</si>
  <si>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</si>
  <si>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</si>
  <si>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</si>
  <si>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</si>
  <si>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</si>
  <si>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</si>
  <si>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</si>
  <si>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</si>
  <si>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</si>
  <si>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</si>
  <si>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</si>
  <si>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</si>
  <si>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</si>
  <si>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</si>
  <si>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</si>
  <si>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</si>
  <si>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</si>
  <si>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</si>
  <si>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</si>
  <si>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</si>
  <si>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</si>
  <si>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</si>
  <si>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</si>
  <si>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</si>
  <si>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</si>
  <si>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</si>
  <si>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</si>
  <si>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</si>
  <si>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</si>
  <si>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</si>
  <si>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</si>
  <si>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</si>
  <si>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</si>
  <si>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</si>
  <si>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</si>
  <si>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</si>
  <si>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</si>
  <si>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</si>
  <si>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</si>
  <si>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</si>
  <si>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</si>
  <si>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</si>
  <si>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</si>
  <si>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</si>
  <si>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</si>
  <si>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</si>
  <si>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</si>
  <si>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</si>
  <si>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</si>
  <si>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</si>
  <si>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</si>
  <si>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</si>
  <si>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</si>
  <si>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</si>
  <si>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</si>
  <si>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</si>
  <si>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</si>
  <si>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</si>
  <si>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</si>
  <si>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</si>
  <si>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</si>
  <si>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</si>
  <si>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</si>
  <si>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</si>
  <si>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</si>
  <si>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</si>
  <si>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</si>
  <si>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</si>
  <si>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</si>
  <si>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</si>
  <si>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</si>
  <si>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</si>
  <si>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</si>
  <si>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</si>
  <si>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</si>
  <si>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</si>
  <si>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</si>
  <si>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</si>
  <si>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</si>
  <si>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</si>
  <si>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</si>
  <si>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</si>
  <si>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</si>
  <si>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</si>
  <si>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</si>
  <si>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</si>
  <si>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</si>
  <si>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</si>
  <si>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</si>
  <si>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</si>
  <si>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</si>
  <si>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</si>
  <si>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</si>
  <si>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</si>
  <si>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</si>
  <si>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</si>
  <si>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</si>
  <si>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</si>
  <si>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</si>
  <si>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</si>
  <si>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</si>
  <si>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</si>
  <si>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</si>
  <si>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</si>
  <si>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</si>
  <si>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</si>
  <si>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</si>
  <si>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</si>
  <si>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</si>
  <si>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</si>
  <si>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</si>
  <si>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</si>
  <si>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</si>
  <si>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</si>
  <si>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</si>
  <si>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</si>
  <si>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</si>
  <si>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</si>
  <si>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</si>
  <si>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</si>
  <si>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</si>
  <si>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</si>
  <si>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</si>
  <si>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</si>
  <si>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</si>
  <si>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</si>
  <si>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</si>
  <si>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</si>
  <si>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</si>
  <si>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</si>
  <si>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</si>
  <si>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</si>
  <si>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</si>
  <si>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</si>
  <si>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</si>
  <si>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</si>
  <si>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</si>
  <si>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</si>
  <si>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</si>
  <si>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</si>
  <si>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</si>
  <si>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</si>
  <si>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</si>
  <si>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</si>
  <si>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</si>
  <si>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</si>
  <si>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</si>
  <si>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</si>
  <si>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</si>
  <si>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</si>
  <si>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</si>
  <si>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</si>
  <si>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</si>
  <si>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</si>
  <si>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</si>
  <si>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</si>
  <si>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</si>
  <si>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</si>
  <si>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</si>
  <si>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</si>
  <si>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</si>
  <si>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</si>
  <si>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</si>
  <si>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</si>
  <si>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</si>
  <si>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</si>
  <si>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</si>
  <si>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</si>
  <si>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</si>
  <si>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</si>
  <si>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</si>
  <si>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</si>
  <si>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</si>
  <si>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</si>
  <si>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</si>
  <si>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</si>
  <si>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</si>
  <si>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</si>
  <si>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</si>
  <si>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</si>
  <si>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</si>
  <si>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</si>
  <si>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</si>
  <si>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</si>
  <si>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</si>
  <si>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</si>
  <si>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</si>
  <si>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</si>
  <si>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</si>
  <si>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</si>
  <si>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</si>
  <si>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</si>
  <si>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</si>
  <si>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</si>
  <si>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</si>
  <si>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</si>
  <si>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</si>
  <si>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</si>
  <si>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</si>
  <si>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</si>
  <si>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</si>
  <si>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</si>
  <si>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</si>
  <si>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</si>
  <si>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</si>
  <si>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</si>
  <si>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</si>
  <si>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</si>
  <si>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</si>
  <si>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</si>
  <si>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</si>
  <si>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</si>
  <si>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</si>
  <si>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</si>
  <si>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</si>
  <si>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</si>
  <si>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</si>
  <si>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</si>
  <si>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</si>
  <si>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</si>
  <si>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</si>
  <si>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</si>
  <si>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</si>
  <si>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</si>
  <si>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</si>
  <si>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</si>
  <si>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</si>
  <si>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</si>
  <si>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</si>
  <si>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</si>
  <si>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</si>
  <si>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</si>
  <si>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</si>
  <si>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</si>
  <si>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</si>
  <si>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</si>
  <si>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</si>
  <si>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</si>
  <si>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</si>
  <si>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</si>
  <si>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</si>
  <si>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</si>
  <si>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</si>
  <si>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</si>
  <si>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</si>
  <si>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</si>
  <si>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</si>
  <si>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</si>
  <si>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</si>
  <si>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</si>
  <si>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</si>
  <si>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</si>
  <si>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</si>
  <si>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</si>
  <si>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</si>
  <si>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</si>
  <si>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</si>
  <si>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</si>
  <si>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</si>
  <si>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</si>
  <si>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</si>
  <si>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</si>
  <si>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</si>
  <si>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</si>
  <si>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</si>
  <si>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</si>
  <si>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</si>
  <si>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</si>
  <si>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</si>
  <si>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</si>
  <si>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</si>
  <si>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</si>
  <si>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</si>
  <si>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</si>
  <si>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</si>
  <si>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</si>
  <si>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</si>
  <si>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</si>
  <si>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</si>
  <si>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</si>
  <si>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</si>
  <si>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</si>
  <si>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</si>
  <si>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</si>
  <si>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</si>
  <si>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</si>
  <si>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</si>
  <si>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</si>
  <si>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</si>
  <si>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</si>
  <si>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</si>
  <si>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</si>
  <si>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</si>
  <si>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</si>
  <si>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</si>
  <si>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</si>
  <si>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</si>
  <si>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</si>
  <si>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</si>
  <si>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</si>
  <si>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</si>
  <si>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</si>
  <si>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</si>
  <si>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</si>
  <si>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</si>
  <si>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</si>
  <si>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</si>
  <si>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</si>
  <si>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</si>
  <si>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</si>
  <si>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</si>
  <si>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</si>
  <si>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</si>
  <si>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</si>
  <si>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</si>
  <si>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</si>
  <si>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</si>
  <si>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</si>
  <si>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</si>
  <si>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</si>
  <si>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</si>
  <si>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</si>
  <si>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</si>
  <si>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</si>
  <si>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</si>
  <si>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</si>
  <si>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</si>
  <si>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</si>
  <si>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</si>
  <si>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</si>
  <si>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</si>
  <si>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</si>
  <si>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</si>
  <si>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</si>
  <si>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</si>
  <si>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</si>
  <si>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</si>
  <si>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</si>
  <si>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</si>
  <si>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</si>
  <si>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</si>
  <si>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</si>
  <si>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</si>
  <si>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</si>
  <si>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</si>
  <si>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</si>
  <si>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</si>
  <si>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</si>
  <si>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</si>
  <si>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</si>
  <si>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</si>
  <si>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</si>
  <si>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</si>
  <si>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</si>
  <si>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</si>
  <si>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</si>
  <si>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</si>
  <si>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</si>
  <si>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</si>
  <si>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</si>
  <si>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</si>
  <si>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</si>
  <si>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</si>
  <si>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</si>
  <si>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</si>
  <si>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</si>
  <si>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</si>
  <si>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</si>
  <si>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</si>
  <si>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</si>
  <si>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</si>
  <si>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</si>
  <si>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</si>
  <si>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</si>
  <si>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</si>
  <si>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</si>
  <si>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</si>
  <si>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</si>
  <si>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</si>
  <si>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</si>
  <si>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</si>
  <si>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</si>
  <si>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</si>
  <si>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</si>
  <si>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</si>
  <si>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</si>
  <si>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</si>
  <si>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</si>
  <si>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</si>
  <si>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</si>
  <si>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</si>
  <si>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</si>
  <si>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</si>
  <si>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</si>
  <si>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</si>
  <si>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</si>
  <si>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</si>
  <si>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</si>
  <si>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</si>
  <si>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</si>
  <si>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</si>
  <si>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</si>
  <si>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</si>
  <si>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</si>
  <si>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</si>
  <si>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</si>
  <si>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</si>
  <si>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</si>
  <si>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</si>
  <si>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</si>
  <si>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</si>
  <si>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</si>
  <si>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</si>
  <si>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</si>
  <si>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</si>
  <si>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</si>
  <si>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</si>
  <si>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</si>
  <si>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</si>
  <si>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</si>
  <si>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</si>
  <si>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</si>
  <si>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</si>
  <si>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</si>
  <si>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</si>
  <si>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</si>
  <si>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</si>
  <si>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</si>
  <si>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</si>
  <si>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</si>
  <si>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</si>
  <si>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</si>
  <si>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</si>
  <si>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</si>
  <si>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</si>
  <si>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</si>
  <si>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</si>
  <si>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</si>
  <si>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</si>
  <si>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</si>
  <si>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</si>
  <si>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</si>
  <si>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</si>
  <si>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</si>
  <si>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</si>
  <si>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</si>
  <si>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</si>
  <si>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</si>
  <si>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</si>
  <si>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</si>
  <si>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</si>
  <si>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</si>
  <si>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</si>
  <si>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</si>
  <si>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</si>
  <si>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</si>
  <si>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</si>
  <si>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</si>
  <si>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</si>
  <si>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</si>
  <si>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</si>
  <si>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</si>
  <si>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</si>
  <si>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</si>
  <si>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</si>
  <si>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</si>
  <si>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</si>
  <si>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</si>
  <si>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</si>
  <si>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</si>
  <si>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</si>
  <si>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</si>
  <si>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</si>
  <si>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</si>
  <si>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</si>
  <si>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</si>
  <si>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</si>
  <si>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</si>
  <si>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</si>
  <si>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</si>
  <si>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</si>
  <si>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</si>
  <si>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</si>
  <si>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</si>
  <si>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</si>
  <si>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</si>
  <si>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</si>
  <si>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</si>
  <si>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</si>
  <si>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</si>
  <si>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</si>
  <si>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</si>
  <si>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</si>
  <si>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</si>
  <si>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</si>
  <si>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</si>
  <si>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</si>
  <si>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</si>
  <si>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</si>
  <si>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</si>
  <si>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</si>
  <si>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</si>
  <si>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</si>
  <si>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</si>
  <si>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</si>
  <si>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</si>
  <si>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</si>
  <si>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</si>
  <si>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</si>
  <si>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</si>
  <si>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</si>
  <si>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</si>
  <si>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</si>
  <si>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</si>
  <si>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</si>
  <si>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</si>
  <si>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</si>
  <si>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</si>
  <si>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</si>
  <si>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</si>
  <si>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</si>
  <si>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</si>
  <si>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</si>
  <si>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</si>
  <si>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</si>
  <si>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</si>
  <si>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</si>
  <si>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</si>
  <si>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</si>
  <si>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</si>
  <si>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</si>
  <si>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</si>
  <si>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</si>
  <si>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</si>
  <si>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</si>
  <si>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</si>
  <si>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</si>
  <si>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</si>
  <si>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</si>
  <si>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</si>
  <si>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</si>
  <si>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</si>
  <si>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</si>
  <si>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</si>
  <si>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</si>
  <si>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</si>
  <si>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</si>
  <si>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</si>
  <si>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</si>
  <si>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</si>
  <si>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</si>
  <si>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</si>
  <si>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</si>
  <si>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</si>
  <si>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</si>
  <si>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</si>
  <si>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</si>
  <si>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</si>
  <si>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</si>
  <si>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</si>
  <si>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</si>
  <si>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</si>
  <si>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</si>
  <si>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</si>
  <si>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</si>
  <si>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</si>
  <si>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</si>
  <si>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</si>
  <si>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</si>
  <si>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</si>
  <si>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</si>
  <si>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</si>
  <si>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</si>
  <si>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</si>
  <si>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</si>
  <si>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</si>
  <si>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</si>
  <si>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</si>
  <si>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</si>
  <si>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</si>
  <si>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</si>
  <si>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</si>
  <si>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</si>
  <si>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</si>
  <si>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</si>
  <si>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</si>
  <si>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</si>
  <si>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</si>
  <si>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</si>
  <si>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</si>
  <si>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</si>
  <si>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</si>
  <si>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</si>
  <si>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</si>
  <si>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</si>
  <si>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</si>
  <si>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</si>
  <si>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</si>
  <si>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</si>
  <si>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</si>
  <si>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</si>
  <si>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</si>
  <si>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</si>
  <si>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</si>
  <si>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</si>
  <si>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</si>
  <si>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</si>
  <si>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</si>
  <si>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</si>
  <si>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</si>
  <si>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</si>
  <si>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</si>
  <si>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</si>
  <si>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</si>
  <si>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</si>
  <si>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</si>
  <si>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</si>
  <si>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</si>
  <si>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</si>
  <si>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</si>
  <si>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</si>
  <si>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</si>
  <si>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</si>
  <si>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</si>
  <si>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</si>
  <si>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</si>
  <si>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</si>
  <si>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</si>
  <si>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</si>
  <si>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</si>
  <si>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</si>
  <si>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</si>
  <si>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</si>
  <si>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</si>
  <si>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</si>
  <si>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</si>
  <si>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</si>
  <si>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</si>
  <si>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</si>
  <si>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</si>
  <si>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</si>
  <si>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</si>
  <si>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</si>
  <si>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</si>
  <si>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</si>
  <si>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</si>
  <si>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</si>
  <si>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</si>
  <si>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</si>
  <si>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</si>
  <si>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</si>
  <si>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</si>
  <si>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</si>
  <si>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</si>
  <si>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</si>
  <si>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</si>
  <si>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</si>
  <si>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</si>
  <si>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</si>
  <si>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</si>
  <si>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</si>
  <si>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</si>
  <si>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</si>
  <si>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</si>
  <si>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</si>
  <si>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</si>
  <si>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</si>
  <si>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</si>
  <si>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</si>
  <si>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</si>
  <si>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</si>
  <si>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</si>
  <si>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</si>
  <si>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</si>
  <si>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</si>
  <si>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</si>
  <si>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</si>
  <si>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</si>
  <si>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</si>
  <si>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</si>
  <si>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</si>
  <si>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</si>
  <si>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</si>
  <si>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</si>
  <si>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</si>
  <si>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</si>
  <si>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</si>
  <si>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</si>
  <si>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</si>
  <si>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</si>
  <si>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</si>
  <si>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</si>
  <si>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</si>
  <si>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</si>
  <si>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</si>
  <si>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</si>
  <si>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</si>
  <si>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</si>
  <si>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</si>
  <si>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</si>
  <si>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</si>
  <si>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</si>
  <si>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</si>
  <si>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</si>
  <si>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</si>
  <si>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</si>
  <si>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</si>
  <si>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</si>
  <si>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</si>
  <si>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</si>
  <si>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</si>
  <si>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</si>
  <si>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</si>
  <si>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</si>
  <si>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</si>
  <si>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</si>
  <si>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</si>
  <si>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</si>
  <si>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</si>
  <si>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</si>
  <si>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</si>
  <si>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</si>
  <si>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</si>
  <si>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</si>
  <si>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</si>
  <si>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</si>
  <si>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</si>
  <si>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</si>
  <si>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</si>
  <si>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</si>
  <si>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</si>
  <si>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</si>
  <si>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</si>
  <si>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</si>
  <si>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</si>
  <si>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</si>
  <si>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</si>
  <si>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</si>
  <si>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</si>
  <si>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</si>
  <si>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</si>
  <si>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</si>
  <si>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</si>
  <si>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</si>
  <si>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</si>
  <si>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</si>
  <si>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</si>
  <si>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</si>
  <si>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</si>
  <si>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</si>
  <si>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</si>
  <si>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</si>
  <si>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</si>
  <si>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</si>
  <si>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</si>
  <si>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</si>
  <si>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</si>
  <si>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</si>
  <si>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</si>
  <si>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</si>
  <si>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</si>
  <si>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</si>
  <si>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</si>
  <si>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</si>
  <si>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</si>
  <si>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</si>
  <si>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</si>
  <si>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</si>
  <si>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</si>
  <si>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</si>
  <si>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</si>
  <si>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</si>
  <si>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</si>
  <si>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</si>
  <si>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</si>
  <si>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</si>
  <si>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</si>
  <si>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</si>
  <si>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</si>
  <si>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</si>
  <si>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</si>
  <si>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</si>
  <si>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</si>
  <si>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</si>
  <si>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</si>
  <si>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</si>
  <si>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</si>
  <si>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</si>
  <si>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</si>
  <si>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</si>
  <si>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</si>
  <si>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</si>
  <si>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</si>
  <si>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</si>
  <si>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</si>
  <si>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</si>
  <si>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</si>
  <si>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</si>
  <si>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</si>
  <si>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</si>
  <si>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</si>
  <si>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</si>
  <si>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</si>
  <si>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</si>
  <si>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</si>
  <si>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</si>
  <si>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</si>
  <si>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</si>
  <si>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</si>
  <si>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</si>
  <si>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</si>
  <si>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</si>
  <si>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</si>
  <si>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</si>
  <si>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</si>
  <si>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</si>
  <si>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</si>
  <si>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</si>
  <si>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</si>
  <si>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</si>
  <si>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</si>
  <si>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</si>
  <si>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</si>
  <si>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</si>
  <si>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</si>
  <si>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</si>
  <si>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</si>
  <si>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</si>
  <si>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</si>
  <si>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</si>
  <si>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</si>
  <si>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</si>
  <si>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</si>
  <si>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</si>
  <si>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</si>
  <si>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</si>
  <si>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</si>
  <si>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</si>
  <si>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</si>
  <si>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</si>
  <si>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</si>
  <si>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</si>
  <si>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</si>
  <si>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</si>
  <si>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</si>
  <si>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</si>
  <si>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</si>
  <si>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</si>
  <si>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</si>
  <si>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</si>
  <si>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</si>
  <si>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</si>
  <si>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</si>
  <si>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</si>
  <si>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</si>
  <si>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</si>
  <si>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</si>
  <si>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</si>
  <si>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</si>
  <si>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</si>
  <si>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</si>
  <si>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</si>
  <si>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</si>
  <si>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</si>
  <si>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</si>
  <si>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</si>
  <si>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</si>
  <si>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</si>
  <si>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</si>
  <si>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</si>
  <si>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</si>
  <si>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</si>
  <si>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</si>
  <si>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</si>
  <si>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</si>
  <si>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</si>
  <si>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</si>
  <si>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</si>
  <si>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</si>
  <si>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</si>
  <si>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</si>
  <si>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</si>
  <si>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</si>
  <si>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</si>
  <si>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</si>
  <si>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</si>
  <si>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</si>
  <si>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</si>
  <si>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</si>
  <si>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</si>
  <si>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</si>
  <si>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</si>
  <si>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</si>
  <si>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</si>
  <si>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</si>
  <si>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</si>
  <si>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</si>
  <si>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</si>
  <si>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</si>
  <si>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</si>
  <si>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</si>
  <si>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</si>
  <si>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</si>
  <si>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</si>
  <si>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</si>
  <si>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</si>
  <si>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</si>
  <si>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</si>
  <si>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</si>
  <si>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</si>
  <si>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</si>
  <si>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</si>
  <si>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</si>
  <si>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</si>
  <si>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</si>
  <si>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</si>
  <si>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</si>
  <si>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</si>
  <si>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</si>
  <si>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</si>
  <si>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</si>
  <si>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</si>
  <si>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</si>
  <si>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</si>
  <si>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</si>
  <si>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</si>
  <si>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</si>
  <si>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</si>
  <si>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</si>
  <si>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</si>
  <si>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</si>
  <si>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</si>
  <si>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</si>
  <si>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</si>
  <si>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</si>
  <si>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</si>
  <si>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</si>
  <si>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</si>
  <si>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</si>
  <si>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</si>
  <si>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</si>
  <si>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</si>
  <si>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</si>
  <si>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</si>
  <si>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</si>
  <si>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</si>
  <si>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</si>
  <si>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</si>
  <si>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</si>
  <si>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</si>
  <si>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</si>
  <si>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</si>
  <si>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</si>
  <si>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</si>
  <si>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</si>
  <si>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</si>
  <si>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</si>
  <si>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</si>
  <si>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</si>
  <si>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</si>
  <si>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</si>
  <si>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</si>
  <si>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</si>
  <si>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</si>
  <si>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</si>
  <si>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</si>
  <si>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</si>
  <si>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</si>
  <si>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</si>
  <si>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</si>
  <si>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</si>
  <si>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</si>
  <si>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</si>
  <si>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</si>
  <si>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</si>
  <si>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</si>
  <si>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</si>
  <si>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</si>
  <si>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</si>
  <si>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</si>
  <si>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</si>
  <si>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</si>
  <si>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</si>
  <si>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</si>
  <si>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</si>
  <si>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</si>
  <si>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</si>
  <si>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</si>
  <si>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</si>
  <si>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</si>
  <si>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</si>
  <si>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</si>
  <si>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</si>
  <si>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</si>
  <si>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</si>
  <si>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</si>
  <si>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</si>
  <si>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</si>
  <si>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</si>
  <si>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</si>
  <si>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</si>
  <si>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</si>
  <si>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</si>
  <si>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</si>
  <si>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</si>
  <si>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</si>
  <si>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</si>
  <si>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</si>
  <si>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</si>
  <si>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</si>
  <si>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</si>
  <si>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</si>
  <si>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</si>
  <si>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</si>
  <si>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</si>
  <si>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</si>
  <si>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</si>
  <si>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</si>
  <si>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</si>
  <si>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</si>
  <si>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</si>
  <si>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</si>
  <si>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</si>
  <si>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</si>
  <si>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</si>
  <si>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</si>
  <si>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</si>
  <si>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</si>
  <si>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</si>
  <si>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</si>
  <si>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</si>
  <si>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</si>
  <si>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</si>
  <si>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</si>
  <si>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</si>
  <si>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</si>
  <si>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</si>
  <si>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</si>
  <si>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</si>
  <si>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</si>
  <si>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</si>
  <si>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</si>
  <si>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</si>
  <si>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</si>
  <si>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</si>
  <si>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</si>
  <si>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</si>
  <si>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</si>
  <si>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</si>
  <si>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</si>
  <si>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</si>
  <si>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</si>
  <si>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</si>
  <si>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</si>
  <si>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</si>
  <si>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</si>
  <si>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</si>
  <si>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</si>
  <si>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</si>
  <si>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</si>
  <si>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</si>
  <si>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</si>
  <si>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</si>
  <si>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</si>
  <si>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</si>
  <si>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</si>
  <si>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</si>
  <si>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</si>
  <si>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</si>
  <si>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</si>
  <si>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</si>
  <si>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</si>
  <si>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</si>
  <si>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</si>
  <si>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</si>
  <si>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</si>
  <si>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</si>
  <si>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</si>
  <si>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</si>
  <si>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</si>
  <si>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</si>
  <si>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</si>
  <si>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</si>
  <si>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</si>
  <si>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</si>
  <si>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</si>
  <si>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</si>
  <si>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</si>
  <si>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</si>
  <si>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</si>
  <si>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</si>
  <si>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</si>
  <si>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</si>
  <si>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</si>
  <si>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</si>
  <si>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</si>
  <si>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</si>
  <si>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</si>
  <si>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</si>
  <si>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</si>
  <si>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</si>
  <si>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</si>
  <si>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</si>
  <si>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</si>
  <si>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</si>
  <si>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</si>
  <si>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</si>
  <si>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</si>
  <si>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</si>
  <si>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</si>
  <si>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</si>
  <si>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</si>
  <si>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</si>
  <si>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</si>
  <si>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</si>
  <si>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</si>
  <si>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</si>
  <si>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</si>
  <si>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</si>
  <si>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</si>
  <si>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</si>
  <si>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</si>
  <si>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</si>
  <si>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</si>
  <si>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</si>
  <si>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</si>
  <si>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</si>
  <si>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</si>
  <si>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</si>
  <si>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</si>
  <si>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</si>
  <si>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</si>
  <si>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</si>
  <si>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</si>
  <si>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</si>
  <si>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</si>
  <si>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</si>
  <si>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</si>
  <si>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</si>
  <si>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</si>
  <si>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</si>
  <si>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</si>
  <si>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</si>
  <si>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</si>
  <si>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</si>
  <si>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</si>
  <si>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</si>
  <si>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</si>
  <si>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</si>
  <si>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</si>
  <si>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</si>
  <si>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</si>
  <si>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</si>
  <si>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</si>
  <si>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</si>
  <si>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</si>
  <si>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</si>
  <si>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</si>
  <si>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</si>
  <si>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</si>
  <si>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</si>
  <si>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</si>
  <si>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</si>
  <si>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</si>
  <si>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</si>
  <si>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</si>
  <si>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</si>
  <si>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</si>
  <si>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</si>
  <si>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</si>
  <si>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</si>
  <si>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</si>
  <si>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</si>
  <si>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</si>
  <si>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</si>
  <si>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</si>
  <si>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</si>
  <si>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</si>
  <si>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</si>
  <si>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</si>
  <si>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</si>
  <si>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</si>
  <si>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</si>
  <si>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</si>
  <si>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</si>
  <si>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</si>
  <si>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</si>
  <si>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</si>
  <si>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</si>
  <si>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</si>
  <si>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</si>
  <si>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</si>
  <si>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</si>
  <si>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</si>
  <si>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</si>
  <si>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</si>
  <si>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</si>
  <si>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</si>
  <si>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</si>
  <si>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</si>
  <si>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</si>
  <si>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</si>
  <si>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</si>
  <si>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</si>
  <si>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</si>
  <si>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</si>
  <si>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</si>
  <si>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</si>
  <si>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</si>
  <si>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</si>
  <si>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</si>
  <si>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</si>
  <si>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</si>
  <si>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</si>
  <si>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</si>
  <si>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</si>
  <si>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</si>
  <si>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</si>
  <si>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</si>
  <si>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</si>
  <si>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</si>
  <si>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</si>
  <si>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</si>
  <si>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</si>
  <si>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</si>
  <si>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</si>
  <si>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</si>
  <si>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</si>
  <si>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</si>
  <si>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</si>
  <si>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</si>
  <si>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</si>
  <si>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</si>
  <si>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</si>
  <si>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</si>
  <si>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</si>
  <si>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</si>
  <si>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</si>
  <si>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</si>
  <si>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</si>
  <si>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</si>
  <si>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</si>
  <si>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</si>
  <si>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</si>
  <si>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</si>
  <si>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</si>
  <si>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</si>
  <si>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</si>
  <si>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</si>
  <si>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</si>
  <si>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</si>
  <si>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</si>
  <si>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</si>
  <si>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</si>
  <si>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</si>
  <si>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</si>
  <si>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</si>
  <si>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</si>
  <si>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</si>
  <si>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</si>
  <si>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</si>
  <si>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</si>
  <si>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</si>
  <si>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</si>
  <si>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</si>
  <si>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</si>
  <si>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</si>
  <si>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</si>
  <si>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</si>
  <si>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</si>
  <si>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</si>
  <si>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</si>
  <si>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</si>
  <si>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</si>
  <si>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</si>
  <si>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</si>
  <si>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</si>
  <si>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</si>
  <si>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</si>
  <si>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</si>
  <si>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</si>
  <si>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</si>
  <si>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</si>
  <si>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</si>
  <si>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</si>
  <si>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</si>
  <si>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</si>
  <si>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</si>
  <si>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</si>
  <si>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</si>
  <si>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</si>
  <si>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</si>
  <si>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</si>
  <si>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</si>
  <si>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</si>
  <si>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</si>
  <si>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</si>
  <si>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</si>
  <si>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</si>
  <si>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</si>
  <si>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</si>
  <si>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</si>
  <si>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</si>
  <si>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</si>
  <si>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</si>
  <si>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</si>
  <si>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</si>
  <si>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</si>
  <si>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</si>
  <si>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</si>
  <si>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</si>
  <si>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</si>
  <si>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</si>
  <si>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</si>
  <si>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</si>
  <si>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</si>
  <si>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</si>
  <si>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</si>
  <si>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</si>
  <si>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</si>
  <si>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</si>
  <si>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</si>
  <si>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</si>
  <si>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</si>
  <si>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</si>
  <si>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</si>
  <si>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</si>
  <si>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</si>
  <si>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</si>
  <si>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</si>
  <si>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</si>
  <si>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</si>
  <si>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</si>
  <si>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</si>
  <si>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</si>
  <si>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</si>
  <si>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</si>
  <si>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</si>
  <si>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</si>
  <si>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</si>
  <si>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</si>
  <si>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</si>
  <si>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</si>
  <si>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</si>
  <si>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</si>
  <si>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</si>
  <si>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</si>
  <si>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</si>
  <si>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</si>
  <si>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</si>
  <si>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</si>
  <si>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</si>
  <si>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</si>
  <si>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</si>
  <si>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</si>
  <si>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</si>
  <si>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</si>
  <si>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</si>
  <si>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</si>
  <si>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</si>
  <si>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</si>
  <si>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</si>
  <si>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</si>
  <si>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</si>
  <si>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</si>
  <si>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</si>
  <si>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</si>
  <si>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</si>
  <si>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</si>
  <si>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</si>
  <si>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</si>
  <si>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</si>
  <si>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</si>
  <si>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</si>
  <si>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</si>
  <si>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</si>
  <si>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</si>
  <si>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</si>
  <si>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</si>
  <si>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</si>
  <si>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</si>
  <si>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</si>
  <si>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</si>
  <si>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</si>
  <si>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</si>
  <si>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</si>
  <si>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</si>
  <si>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</si>
  <si>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</si>
  <si>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</si>
  <si>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</si>
  <si>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</si>
  <si>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</si>
  <si>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</si>
  <si>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</si>
  <si>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</si>
  <si>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</si>
  <si>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</si>
  <si>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</si>
  <si>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</si>
  <si>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</si>
  <si>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</si>
  <si>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</si>
  <si>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</si>
  <si>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</si>
  <si>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</si>
  <si>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</si>
  <si>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</si>
  <si>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</si>
  <si>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</si>
  <si>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</si>
  <si>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</si>
  <si>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</si>
  <si>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</si>
  <si>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</si>
  <si>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</si>
  <si>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</si>
  <si>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</si>
  <si>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</si>
  <si>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</si>
  <si>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</si>
  <si>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</si>
  <si>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</si>
  <si>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</si>
  <si>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</si>
  <si>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</si>
  <si>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</si>
  <si>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</si>
  <si>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</si>
  <si>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</si>
  <si>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</si>
  <si>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</si>
  <si>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</si>
  <si>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</si>
  <si>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</si>
  <si>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</si>
  <si>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</si>
  <si>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</si>
  <si>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</si>
  <si>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</si>
  <si>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</si>
  <si>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</si>
  <si>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</si>
  <si>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</si>
  <si>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</si>
  <si>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</si>
  <si>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</si>
  <si>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</si>
  <si>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</si>
  <si>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</si>
  <si>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</si>
  <si>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</si>
  <si>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</si>
  <si>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</si>
  <si>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</si>
  <si>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</si>
  <si>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</si>
  <si>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</si>
  <si>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</si>
  <si>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</si>
  <si>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</si>
  <si>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</si>
  <si>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</si>
  <si>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</si>
  <si>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</si>
  <si>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</si>
  <si>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</si>
  <si>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</si>
  <si>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</si>
  <si>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</si>
  <si>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</si>
  <si>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</si>
  <si>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</si>
  <si>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</si>
  <si>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</si>
  <si>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</si>
  <si>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</si>
  <si>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</si>
  <si>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</si>
  <si>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</si>
  <si>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</si>
  <si>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</si>
  <si>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</si>
  <si>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</si>
  <si>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</si>
  <si>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</si>
  <si>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</si>
  <si>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</si>
  <si>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</si>
  <si>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</si>
  <si>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</si>
  <si>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</si>
  <si>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</si>
  <si>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</si>
  <si>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</si>
  <si>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</si>
  <si>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</si>
  <si>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</si>
  <si>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</si>
  <si>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</si>
  <si>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</si>
  <si>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</si>
  <si>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</si>
  <si>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</si>
  <si>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</si>
  <si>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</si>
  <si>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</si>
  <si>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</si>
  <si>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</si>
  <si>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</si>
  <si>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</si>
  <si>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</si>
  <si>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</si>
  <si>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</si>
  <si>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</si>
  <si>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</si>
  <si>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</si>
  <si>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</si>
  <si>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</si>
  <si>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</si>
  <si>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</si>
  <si>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</si>
  <si>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</si>
  <si>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</si>
  <si>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</si>
  <si>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</si>
  <si>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</si>
  <si>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</si>
  <si>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</si>
  <si>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</si>
  <si>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</si>
  <si>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</si>
  <si>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</si>
  <si>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</si>
  <si>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</si>
  <si>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</si>
  <si>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</si>
  <si>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</si>
  <si>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</si>
  <si>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</si>
  <si>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</si>
  <si>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</si>
  <si>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</si>
  <si>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</si>
  <si>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</si>
  <si>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</si>
  <si>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</si>
  <si>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</si>
  <si>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</si>
  <si>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</si>
  <si>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</si>
  <si>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</si>
  <si>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</si>
  <si>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</si>
  <si>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</si>
  <si>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</si>
  <si>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</si>
  <si>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</si>
  <si>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</si>
  <si>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</si>
  <si>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</si>
  <si>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</si>
  <si>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</si>
  <si>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</si>
  <si>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</si>
  <si>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</si>
  <si>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</si>
  <si>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</si>
  <si>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</si>
  <si>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</si>
  <si>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</si>
  <si>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</si>
  <si>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</si>
  <si>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</si>
  <si>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</si>
  <si>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</si>
  <si>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</si>
  <si>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</si>
  <si>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</si>
  <si>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</si>
  <si>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</si>
  <si>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</si>
  <si>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</si>
  <si>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</si>
  <si>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</si>
  <si>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</si>
  <si>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</si>
  <si>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</si>
  <si>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</si>
  <si>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</si>
  <si>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</si>
  <si>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</si>
  <si>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</si>
  <si>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</si>
  <si>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</si>
  <si>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</si>
  <si>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</si>
  <si>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</si>
  <si>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</si>
  <si>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</si>
  <si>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</si>
  <si>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</si>
  <si>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</si>
  <si>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</si>
  <si>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</si>
  <si>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</si>
  <si>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</si>
  <si>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</si>
  <si>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</si>
  <si>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</si>
  <si>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</si>
  <si>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</si>
  <si>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</si>
  <si>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</si>
  <si>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</si>
  <si>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</si>
  <si>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</si>
  <si>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</si>
  <si>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</si>
  <si>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</si>
  <si>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</si>
  <si>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</si>
  <si>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</si>
  <si>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</si>
  <si>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</si>
  <si>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</si>
  <si>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</si>
  <si>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</si>
  <si>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</si>
  <si>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</si>
  <si>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</si>
  <si>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</si>
  <si>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</si>
  <si>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</si>
  <si>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</si>
  <si>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</si>
  <si>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</si>
  <si>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</si>
  <si>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</si>
  <si>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</si>
  <si>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</si>
  <si>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</si>
  <si>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</si>
  <si>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</si>
  <si>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</si>
  <si>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</si>
  <si>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</si>
  <si>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</si>
  <si>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</si>
  <si>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</si>
  <si>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</si>
  <si>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</si>
  <si>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</si>
  <si>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</si>
  <si>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</si>
  <si>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</si>
  <si>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</si>
  <si>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</si>
  <si>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</si>
  <si>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</si>
  <si>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</si>
  <si>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</si>
  <si>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</si>
  <si>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</si>
  <si>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</si>
  <si>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</si>
  <si>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</si>
  <si>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</si>
  <si>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</si>
  <si>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</si>
  <si>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</si>
  <si>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</si>
  <si>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</si>
  <si>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</si>
  <si>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</si>
  <si>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</si>
  <si>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</si>
  <si>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</si>
  <si>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</si>
  <si>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</si>
  <si>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</si>
  <si>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</si>
  <si>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</si>
  <si>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</si>
  <si>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</si>
  <si>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</si>
  <si>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</si>
  <si>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</si>
  <si>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</si>
  <si>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</si>
  <si>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</si>
  <si>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</si>
  <si>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</si>
  <si>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</si>
  <si>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</si>
  <si>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</si>
  <si>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</si>
  <si>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</si>
  <si>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</si>
  <si>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</si>
  <si>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</si>
  <si>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</si>
  <si>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</si>
  <si>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</si>
  <si>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</si>
  <si>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</si>
  <si>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</si>
  <si>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</si>
  <si>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</si>
  <si>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</si>
  <si>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</si>
  <si>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</si>
  <si>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</si>
  <si>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</si>
  <si>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</si>
  <si>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</si>
  <si>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</si>
  <si>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</si>
  <si>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</si>
  <si>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</si>
  <si>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</si>
  <si>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</si>
  <si>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</si>
  <si>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</si>
  <si>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</si>
  <si>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</si>
  <si>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</si>
  <si>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</si>
  <si>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</si>
  <si>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</si>
  <si>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</si>
  <si>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</si>
  <si>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</si>
  <si>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</si>
  <si>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</si>
  <si>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</si>
  <si>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</si>
  <si>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</si>
  <si>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</si>
  <si>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</si>
  <si>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</si>
  <si>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</si>
  <si>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</si>
  <si>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</si>
  <si>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</si>
  <si>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</si>
  <si>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</si>
  <si>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</si>
  <si>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</si>
  <si>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</si>
  <si>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</si>
  <si>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</si>
  <si>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</si>
  <si>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</si>
  <si>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</si>
  <si>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</si>
  <si>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</si>
  <si>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</si>
  <si>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</si>
  <si>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</si>
  <si>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</si>
  <si>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</si>
  <si>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</si>
  <si>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</si>
  <si>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</si>
  <si>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</si>
  <si>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</si>
  <si>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</si>
  <si>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</si>
  <si>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</si>
  <si>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</si>
  <si>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</si>
  <si>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</si>
  <si>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</si>
  <si>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</si>
  <si>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</si>
  <si>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</si>
  <si>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</si>
  <si>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</si>
  <si>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</si>
  <si>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</si>
  <si>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</si>
  <si>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</si>
  <si>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</si>
  <si>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</si>
  <si>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</si>
  <si>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</si>
  <si>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</si>
  <si>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</si>
  <si>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</si>
  <si>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</si>
  <si>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</si>
  <si>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</si>
  <si>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</si>
  <si>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</si>
  <si>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</si>
  <si>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</si>
  <si>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</si>
  <si>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</si>
  <si>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</si>
  <si>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</si>
  <si>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</si>
  <si>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</si>
  <si>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</si>
  <si>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</si>
  <si>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</si>
  <si>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</si>
  <si>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</si>
  <si>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</si>
  <si>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</si>
  <si>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</si>
  <si>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</si>
  <si>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</si>
  <si>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</si>
  <si>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</si>
  <si>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</si>
  <si>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</si>
  <si>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</si>
  <si>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</si>
  <si>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</si>
  <si>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</si>
  <si>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</si>
  <si>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</si>
  <si>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</si>
  <si>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</si>
  <si>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</si>
  <si>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</si>
  <si>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</si>
  <si>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</si>
  <si>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</si>
  <si>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</si>
  <si>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</si>
  <si>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</si>
  <si>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</si>
  <si>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</si>
  <si>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</si>
  <si>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</si>
  <si>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</si>
  <si>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</si>
  <si>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</si>
  <si>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</si>
  <si>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</si>
  <si>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</si>
  <si>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</si>
  <si>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</si>
  <si>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</si>
  <si>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</si>
  <si>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</si>
  <si>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</si>
  <si>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</si>
  <si>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</si>
  <si>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</si>
  <si>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</si>
  <si>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</si>
  <si>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</si>
  <si>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</si>
  <si>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</si>
  <si>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</si>
  <si>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</si>
  <si>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</si>
  <si>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</si>
  <si>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</si>
  <si>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</si>
  <si>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</si>
  <si>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</si>
  <si>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</si>
  <si>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</si>
  <si>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</si>
  <si>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</si>
  <si>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</si>
  <si>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</si>
  <si>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</si>
  <si>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</si>
  <si>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</si>
  <si>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</si>
  <si>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</si>
  <si>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</si>
  <si>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</si>
  <si>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</si>
  <si>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</si>
  <si>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</si>
  <si>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</si>
  <si>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</si>
  <si>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</si>
  <si>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</si>
  <si>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</si>
  <si>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</si>
  <si>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</si>
  <si>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</si>
  <si>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</si>
  <si>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</si>
  <si>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</si>
  <si>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</si>
  <si>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</si>
  <si>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</si>
  <si>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</si>
  <si>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</si>
  <si>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</si>
  <si>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</si>
  <si>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</si>
  <si>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</si>
  <si>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</si>
  <si>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</si>
  <si>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</si>
  <si>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</si>
  <si>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</si>
  <si>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</si>
  <si>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</si>
  <si>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</si>
  <si>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</si>
  <si>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</si>
  <si>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</si>
  <si>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</si>
  <si>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</si>
  <si>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</si>
  <si>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</si>
  <si>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</si>
  <si>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</si>
  <si>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</si>
  <si>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</si>
  <si>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</si>
  <si>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</si>
  <si>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</si>
  <si>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</si>
  <si>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</si>
  <si>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</si>
  <si>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</si>
  <si>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</si>
  <si>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</si>
  <si>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</si>
  <si>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</si>
  <si>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</si>
  <si>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</si>
  <si>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</si>
  <si>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</si>
  <si>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</si>
  <si>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</si>
  <si>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</si>
  <si>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</si>
  <si>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</si>
  <si>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</si>
  <si>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</si>
  <si>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</si>
  <si>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</si>
  <si>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</si>
  <si>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</si>
  <si>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</si>
  <si>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</si>
  <si>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</si>
  <si>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</si>
  <si>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</si>
  <si>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</si>
  <si>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</si>
  <si>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</si>
  <si>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</si>
  <si>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</si>
  <si>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</si>
  <si>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</si>
  <si>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</si>
  <si>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</si>
  <si>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</si>
  <si>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</si>
  <si>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</si>
  <si>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</si>
  <si>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</si>
  <si>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</si>
  <si>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</si>
  <si>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</si>
  <si>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</si>
  <si>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</si>
  <si>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</si>
  <si>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</si>
  <si>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</si>
  <si>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</si>
  <si>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</si>
  <si>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</si>
  <si>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</si>
  <si>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</si>
  <si>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</si>
  <si>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</si>
  <si>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</si>
  <si>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</si>
  <si>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</si>
  <si>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</si>
  <si>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</si>
  <si>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</si>
  <si>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</si>
  <si>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</si>
  <si>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</si>
  <si>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</si>
  <si>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</si>
  <si>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</si>
  <si>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</si>
  <si>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</si>
  <si>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</si>
  <si>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</si>
  <si>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</si>
  <si>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</si>
  <si>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</si>
  <si>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</si>
  <si>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</si>
  <si>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</si>
  <si>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</si>
  <si>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</si>
  <si>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</si>
  <si>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</si>
  <si>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</si>
  <si>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</si>
  <si>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</si>
  <si>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</si>
  <si>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</si>
  <si>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</si>
  <si>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</si>
  <si>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</si>
  <si>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</si>
  <si>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</si>
  <si>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</si>
  <si>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</si>
  <si>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</si>
  <si>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</si>
  <si>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</si>
  <si>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</si>
  <si>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</si>
  <si>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</si>
  <si>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</si>
  <si>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</si>
  <si>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</si>
  <si>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</si>
  <si>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</si>
  <si>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</si>
  <si>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</si>
  <si>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</si>
  <si>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</si>
  <si>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</si>
  <si>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</si>
  <si>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</si>
  <si>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</si>
  <si>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</si>
  <si>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</si>
  <si>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</si>
  <si>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</si>
  <si>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</si>
  <si>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</si>
  <si>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</si>
  <si>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</si>
  <si>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</si>
  <si>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</si>
  <si>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</si>
  <si>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</si>
  <si>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</si>
  <si>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</si>
  <si>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</si>
  <si>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</si>
  <si>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</si>
  <si>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</si>
  <si>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</si>
  <si>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</si>
  <si>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</si>
  <si>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</si>
  <si>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</si>
  <si>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</si>
  <si>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</si>
  <si>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</si>
  <si>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</si>
  <si>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</si>
  <si>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</si>
  <si>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</si>
  <si>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</si>
  <si>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</si>
  <si>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</si>
  <si>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</si>
  <si>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</si>
  <si>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</si>
  <si>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</si>
  <si>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</si>
  <si>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</si>
  <si>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</si>
  <si>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</si>
  <si>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</si>
  <si>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</si>
  <si>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</si>
  <si>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</si>
  <si>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</si>
  <si>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</si>
  <si>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</si>
  <si>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</si>
  <si>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</si>
  <si>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</si>
  <si>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</si>
  <si>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</si>
  <si>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</si>
  <si>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</si>
  <si>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</si>
  <si>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</si>
  <si>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</si>
  <si>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</si>
  <si>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</si>
  <si>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</si>
  <si>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</si>
  <si>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</si>
  <si>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</si>
  <si>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</si>
  <si>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</si>
  <si>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</si>
  <si>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</si>
  <si>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</si>
  <si>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</si>
  <si>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</si>
  <si>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</si>
  <si>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</si>
  <si>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</si>
  <si>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</si>
  <si>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</si>
  <si>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</si>
  <si>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</si>
  <si>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</si>
  <si>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</si>
  <si>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</si>
  <si>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</si>
  <si>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</si>
  <si>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</si>
  <si>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</si>
  <si>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</si>
  <si>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</si>
  <si>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</si>
  <si>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</si>
  <si>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</si>
  <si>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</si>
  <si>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</si>
  <si>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</si>
  <si>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</si>
  <si>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</si>
  <si>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</si>
  <si>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</si>
  <si>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</si>
  <si>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</si>
  <si>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</si>
  <si>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</si>
  <si>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</si>
  <si>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</si>
  <si>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</si>
  <si>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</si>
  <si>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</si>
  <si>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</si>
  <si>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</si>
  <si>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</si>
  <si>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</si>
  <si>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</si>
  <si>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</si>
  <si>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</si>
  <si>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</si>
  <si>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</si>
  <si>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</si>
  <si>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</si>
  <si>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</si>
  <si>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</si>
  <si>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</si>
  <si>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</si>
  <si>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</si>
  <si>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</si>
  <si>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</si>
  <si>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</si>
  <si>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</si>
  <si>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</si>
  <si>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</si>
  <si>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</si>
  <si>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</si>
  <si>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</si>
  <si>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</si>
  <si>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</si>
  <si>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</si>
  <si>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</si>
  <si>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</si>
  <si>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</si>
  <si>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</si>
  <si>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</si>
  <si>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</si>
  <si>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</si>
  <si>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</si>
  <si>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</si>
  <si>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</si>
  <si>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</si>
  <si>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</si>
  <si>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</si>
  <si>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</si>
  <si>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</si>
  <si>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</si>
  <si>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</si>
  <si>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</si>
  <si>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</si>
  <si>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</si>
  <si>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</si>
  <si>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</si>
  <si>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</si>
  <si>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</si>
  <si>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</si>
  <si>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</si>
  <si>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</si>
  <si>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</si>
  <si>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</si>
  <si>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</si>
  <si>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</si>
  <si>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</si>
  <si>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</si>
  <si>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</si>
  <si>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</si>
  <si>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</si>
  <si>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</si>
  <si>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</si>
  <si>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</si>
  <si>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</si>
  <si>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</si>
  <si>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</si>
  <si>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</si>
  <si>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</si>
  <si>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</si>
  <si>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</si>
  <si>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</si>
  <si>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</si>
  <si>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</si>
  <si>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</si>
  <si>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</si>
  <si>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</si>
  <si>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</si>
  <si>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</si>
  <si>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</si>
  <si>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</si>
  <si>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</si>
  <si>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</si>
  <si>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</si>
  <si>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</si>
  <si>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</si>
  <si>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</si>
  <si>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</si>
  <si>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</si>
  <si>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</si>
  <si>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</si>
  <si>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</si>
  <si>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</si>
  <si>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</si>
  <si>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</si>
  <si>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</si>
  <si>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</si>
  <si>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</si>
  <si>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</si>
  <si>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</si>
  <si>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</si>
  <si>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</si>
  <si>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</si>
  <si>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</si>
  <si>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</si>
  <si>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</si>
  <si>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</si>
  <si>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</si>
  <si>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</si>
  <si>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</si>
  <si>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</si>
  <si>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</si>
  <si>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</si>
  <si>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</si>
  <si>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</si>
  <si>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</si>
  <si>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</si>
  <si>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</si>
  <si>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</si>
  <si>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</si>
  <si>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</si>
  <si>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</si>
  <si>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</si>
  <si>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</si>
  <si>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</si>
  <si>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</si>
  <si>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</si>
  <si>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</si>
  <si>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</si>
  <si>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</si>
  <si>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</si>
  <si>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</si>
  <si>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</si>
  <si>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</si>
  <si>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</si>
  <si>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</si>
  <si>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</si>
  <si>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</si>
  <si>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</si>
  <si>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</si>
  <si>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</si>
  <si>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</si>
  <si>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</si>
  <si>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</si>
  <si>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</si>
  <si>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</si>
  <si>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</si>
  <si>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</si>
  <si>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</si>
  <si>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</si>
  <si>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</si>
  <si>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</si>
  <si>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</si>
  <si>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</si>
  <si>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</si>
  <si>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</si>
  <si>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</si>
  <si>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</si>
  <si>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</si>
  <si>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</si>
  <si>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</si>
  <si>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</si>
  <si>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</si>
  <si>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</si>
  <si>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</si>
  <si>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</si>
  <si>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</si>
  <si>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</si>
  <si>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</si>
  <si>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</si>
  <si>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</si>
  <si>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</si>
  <si>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</si>
  <si>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</si>
  <si>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</si>
  <si>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</si>
  <si>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</si>
  <si>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</si>
  <si>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</si>
  <si>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</si>
  <si>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</si>
  <si>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</si>
  <si>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</si>
  <si>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</si>
  <si>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</si>
  <si>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</si>
  <si>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</si>
  <si>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</si>
  <si>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</si>
  <si>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</si>
  <si>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</si>
  <si>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</si>
  <si>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</si>
  <si>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</si>
  <si>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</si>
  <si>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</si>
  <si>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</si>
  <si>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</si>
  <si>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</si>
  <si>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</si>
  <si>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</si>
  <si>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</si>
  <si>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</si>
  <si>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</si>
  <si>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</si>
  <si>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</si>
  <si>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</si>
  <si>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</si>
  <si>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</si>
  <si>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</si>
  <si>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</si>
  <si>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</si>
  <si>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</si>
  <si>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</si>
  <si>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</si>
  <si>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</si>
  <si>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</si>
  <si>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</si>
  <si>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</si>
  <si>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</si>
  <si>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</si>
  <si>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</si>
  <si>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</si>
  <si>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</si>
  <si>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</si>
  <si>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</si>
  <si>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</si>
  <si>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</si>
  <si>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</si>
  <si>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</si>
  <si>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</si>
  <si>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</si>
  <si>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</si>
  <si>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</si>
  <si>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</si>
  <si>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</si>
  <si>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</si>
  <si>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</si>
  <si>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</si>
  <si>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</si>
  <si>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</si>
  <si>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</si>
  <si>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</si>
  <si>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</si>
  <si>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</si>
  <si>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</si>
  <si>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</si>
  <si>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</si>
  <si>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</si>
  <si>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</si>
  <si>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</si>
  <si>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</si>
  <si>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</si>
  <si>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</si>
  <si>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</si>
  <si>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</si>
  <si>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</si>
  <si>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</si>
  <si>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</si>
  <si>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</si>
  <si>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</si>
  <si>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</si>
  <si>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</si>
  <si>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</si>
  <si>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</si>
  <si>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</si>
  <si>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</si>
  <si>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</si>
  <si>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</si>
  <si>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</si>
  <si>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</si>
  <si>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</si>
  <si>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</si>
  <si>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</si>
  <si>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</si>
  <si>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</si>
  <si>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</si>
  <si>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</si>
  <si>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</si>
  <si>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</si>
  <si>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</si>
  <si>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</si>
  <si>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</si>
  <si>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</si>
  <si>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</si>
  <si>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</si>
  <si>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</si>
  <si>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</si>
  <si>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</si>
  <si>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</si>
  <si>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</si>
  <si>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</si>
  <si>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</si>
  <si>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</si>
  <si>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</si>
  <si>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</si>
  <si>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</si>
  <si>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</si>
  <si>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</si>
  <si>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</si>
  <si>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</si>
  <si>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</si>
  <si>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</si>
  <si>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</si>
  <si>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</si>
  <si>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</si>
  <si>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</si>
  <si>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</si>
  <si>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</si>
  <si>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</si>
  <si>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</si>
  <si>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</si>
  <si>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</si>
  <si>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</si>
  <si>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</si>
  <si>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</si>
  <si>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</si>
  <si>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</si>
  <si>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</si>
  <si>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</si>
  <si>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</si>
  <si>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</si>
  <si>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</si>
  <si>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</si>
  <si>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</si>
  <si>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</si>
  <si>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</si>
  <si>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</si>
  <si>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</si>
  <si>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</si>
  <si>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</si>
  <si>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</si>
  <si>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</si>
  <si>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</si>
  <si>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</si>
  <si>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</si>
  <si>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</si>
  <si>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</si>
  <si>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</si>
  <si>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</si>
  <si>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</si>
  <si>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</si>
  <si>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</si>
  <si>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</si>
  <si>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</si>
  <si>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</si>
  <si>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</si>
  <si>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</si>
  <si>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</si>
  <si>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</si>
  <si>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</si>
  <si>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</si>
  <si>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</si>
  <si>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</si>
  <si>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</si>
  <si>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</si>
  <si>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</si>
  <si>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</si>
  <si>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</si>
  <si>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</si>
  <si>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</si>
  <si>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</si>
  <si>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</si>
  <si>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</si>
  <si>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</si>
  <si>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</si>
  <si>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</si>
  <si>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</si>
  <si>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</si>
  <si>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</si>
  <si>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</si>
  <si>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</si>
  <si>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</si>
  <si>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</si>
  <si>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</si>
  <si>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</si>
  <si>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</si>
  <si>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</si>
  <si>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</si>
  <si>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</si>
  <si>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</si>
  <si>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</si>
  <si>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</si>
  <si>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</si>
  <si>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</si>
  <si>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</si>
  <si>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</si>
  <si>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</si>
  <si>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</si>
  <si>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</si>
  <si>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</si>
  <si>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</si>
  <si>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</si>
  <si>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</si>
  <si>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</si>
  <si>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</si>
  <si>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</si>
  <si>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</si>
  <si>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</si>
  <si>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</si>
  <si>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</si>
  <si>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</si>
  <si>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</si>
  <si>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</si>
  <si>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</si>
  <si>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</si>
  <si>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</si>
  <si>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</si>
  <si>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</si>
  <si>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</si>
  <si>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</si>
  <si>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</si>
  <si>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</si>
  <si>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</si>
  <si>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</si>
  <si>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</si>
  <si>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</si>
  <si>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</si>
  <si>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</si>
  <si>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</si>
  <si>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</si>
  <si>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</si>
  <si>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</si>
  <si>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</si>
  <si>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</si>
  <si>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</si>
  <si>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</si>
  <si>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</si>
  <si>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</si>
  <si>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</si>
  <si>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</si>
  <si>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</si>
  <si>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</si>
  <si>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</si>
  <si>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</si>
  <si>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</si>
  <si>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</si>
  <si>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</si>
  <si>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</si>
  <si>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</si>
  <si>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</si>
  <si>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</si>
  <si>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</si>
  <si>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</si>
  <si>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</si>
  <si>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</si>
  <si>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</si>
  <si>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</si>
  <si>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</si>
  <si>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</si>
  <si>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</si>
  <si>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</si>
  <si>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</si>
  <si>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</si>
  <si>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</si>
  <si>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</si>
  <si>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</si>
  <si>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</si>
  <si>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</si>
  <si>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</si>
  <si>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</si>
  <si>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</si>
  <si>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</si>
  <si>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</si>
  <si>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</si>
  <si>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</si>
  <si>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</si>
  <si>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</si>
  <si>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</si>
  <si>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</si>
  <si>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</si>
  <si>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</si>
  <si>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</si>
  <si>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</si>
  <si>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</si>
  <si>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</si>
  <si>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</si>
  <si>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</si>
  <si>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</si>
  <si>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</si>
  <si>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</si>
  <si>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</si>
  <si>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</si>
  <si>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</si>
  <si>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</si>
  <si>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</si>
  <si>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</si>
  <si>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</si>
  <si>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</si>
  <si>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</si>
  <si>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</si>
  <si>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</si>
  <si>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</si>
  <si>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</si>
  <si>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</si>
  <si>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</si>
  <si>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</si>
  <si>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</si>
  <si>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</si>
  <si>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</si>
  <si>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</si>
  <si>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</si>
  <si>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</si>
  <si>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</si>
  <si>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</si>
  <si>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</si>
  <si>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</si>
  <si>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</si>
  <si>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</si>
  <si>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</si>
  <si>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</si>
  <si>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</si>
  <si>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</si>
  <si>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</si>
  <si>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</si>
  <si>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</si>
  <si>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</si>
  <si>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</si>
  <si>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</si>
  <si>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</si>
  <si>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</si>
  <si>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</si>
  <si>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</si>
  <si>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</si>
  <si>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</si>
  <si>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</si>
  <si>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</si>
  <si>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</si>
  <si>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</si>
  <si>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</si>
  <si>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</si>
  <si>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</si>
  <si>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</si>
  <si>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</si>
  <si>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</si>
  <si>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</si>
  <si>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</si>
  <si>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</si>
  <si>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</si>
  <si>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</si>
  <si>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</si>
  <si>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</si>
  <si>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</si>
  <si>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</si>
  <si>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</si>
  <si>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</si>
  <si>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</si>
  <si>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</si>
  <si>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</si>
  <si>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</si>
  <si>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</si>
  <si>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</si>
  <si>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</si>
  <si>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</si>
  <si>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</si>
  <si>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</si>
  <si>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</si>
  <si>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</si>
  <si>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</si>
  <si>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</si>
  <si>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</si>
  <si>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</si>
  <si>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</si>
  <si>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</si>
  <si>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</si>
  <si>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</si>
  <si>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</si>
  <si>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</si>
  <si>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</si>
  <si>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</si>
  <si>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</si>
  <si>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</si>
  <si>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</si>
  <si>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</si>
  <si>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</si>
  <si>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</si>
  <si>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</si>
  <si>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</si>
  <si>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</si>
  <si>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</si>
  <si>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</si>
  <si>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</si>
  <si>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</si>
  <si>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</si>
  <si>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</si>
  <si>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</si>
  <si>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</si>
  <si>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</si>
  <si>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</si>
  <si>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</si>
  <si>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</si>
  <si>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</si>
  <si>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</si>
  <si>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</si>
  <si>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</si>
  <si>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</si>
  <si>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</si>
  <si>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</si>
  <si>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</si>
  <si>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</si>
  <si>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</si>
  <si>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</si>
  <si>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</si>
  <si>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</si>
  <si>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</si>
  <si>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</si>
  <si>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</si>
  <si>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</si>
  <si>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</si>
  <si>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</si>
  <si>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</si>
  <si>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</si>
  <si>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</si>
  <si>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</si>
  <si>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</si>
  <si>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</si>
  <si>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</si>
  <si>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</si>
  <si>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</si>
  <si>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</si>
  <si>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</si>
  <si>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</si>
  <si>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</si>
  <si>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</si>
  <si>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</si>
  <si>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</si>
  <si>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</si>
  <si>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</si>
  <si>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</si>
  <si>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</si>
  <si>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</si>
  <si>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</si>
  <si>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</si>
  <si>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</si>
  <si>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</si>
  <si>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</si>
  <si>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</si>
  <si>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</si>
  <si>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</si>
  <si>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</si>
  <si>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</si>
  <si>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</si>
  <si>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</si>
  <si>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</si>
  <si>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</si>
  <si>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</si>
  <si>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</si>
  <si>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</si>
  <si>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</si>
  <si>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</si>
  <si>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</si>
  <si>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</si>
  <si>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</si>
  <si>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</si>
  <si>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</si>
  <si>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</si>
  <si>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</si>
  <si>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</si>
  <si>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</si>
  <si>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</si>
  <si>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</si>
  <si>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</si>
  <si>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</si>
  <si>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</si>
  <si>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</si>
  <si>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</si>
  <si>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</si>
  <si>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</si>
  <si>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</si>
  <si>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</si>
  <si>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</si>
  <si>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</si>
  <si>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</si>
  <si>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</si>
  <si>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</si>
  <si>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</si>
  <si>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</si>
  <si>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</si>
  <si>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</si>
  <si>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</si>
  <si>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</si>
  <si>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</si>
  <si>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</si>
  <si>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</si>
  <si>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</si>
  <si>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</si>
  <si>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</si>
  <si>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</si>
  <si>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</si>
  <si>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</si>
  <si>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</si>
  <si>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</si>
  <si>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</si>
  <si>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</si>
  <si>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</si>
  <si>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</si>
  <si>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</si>
  <si>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</si>
  <si>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</si>
  <si>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</si>
  <si>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</si>
  <si>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</si>
  <si>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</si>
  <si>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</si>
  <si>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</si>
  <si>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</si>
  <si>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</si>
  <si>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</si>
  <si>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</si>
  <si>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</si>
  <si>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</si>
  <si>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</si>
  <si>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</si>
  <si>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</si>
  <si>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</si>
  <si>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</si>
  <si>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</si>
  <si>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</si>
  <si>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</si>
  <si>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</si>
  <si>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</si>
  <si>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</si>
  <si>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</si>
  <si>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</si>
  <si>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</si>
  <si>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</si>
  <si>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</si>
  <si>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</si>
  <si>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</si>
  <si>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</si>
  <si>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</si>
  <si>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</si>
  <si>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</si>
  <si>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</si>
  <si>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</si>
  <si>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</si>
  <si>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</si>
  <si>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</si>
  <si>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</si>
  <si>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</si>
  <si>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</si>
  <si>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</si>
  <si>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</si>
  <si>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</si>
  <si>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</si>
  <si>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</si>
  <si>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</si>
  <si>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</si>
  <si>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</si>
  <si>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</si>
  <si>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</si>
  <si>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</si>
  <si>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</si>
  <si>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</si>
  <si>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</si>
  <si>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</si>
  <si>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</si>
  <si>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</si>
  <si>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</si>
  <si>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</si>
  <si>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</si>
  <si>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</si>
  <si>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</si>
  <si>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</si>
  <si>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</si>
  <si>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</si>
  <si>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</si>
  <si>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</si>
  <si>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</si>
  <si>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</si>
  <si>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</si>
  <si>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</si>
  <si>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</si>
  <si>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</si>
  <si>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</si>
  <si>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</si>
  <si>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</si>
  <si>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</si>
  <si>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</si>
  <si>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</si>
  <si>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</si>
  <si>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</si>
  <si>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</si>
  <si>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</si>
  <si>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</si>
  <si>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</si>
  <si>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</si>
  <si>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</si>
  <si>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</si>
  <si>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</si>
  <si>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</si>
  <si>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</si>
  <si>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</si>
  <si>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</si>
  <si>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</si>
  <si>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</si>
  <si>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</si>
  <si>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</si>
  <si>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</si>
  <si>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</si>
  <si>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</si>
  <si>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</si>
  <si>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</si>
  <si>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</si>
  <si>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</si>
  <si>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</si>
  <si>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</si>
  <si>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</si>
  <si>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</si>
  <si>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</si>
  <si>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</si>
  <si>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</si>
  <si>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</si>
  <si>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</si>
  <si>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</si>
  <si>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</si>
  <si>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</si>
  <si>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</si>
  <si>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</si>
  <si>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</si>
  <si>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</si>
  <si>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</si>
  <si>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</si>
  <si>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</si>
  <si>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</si>
  <si>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</si>
  <si>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</si>
  <si>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</si>
  <si>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</si>
  <si>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</si>
  <si>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</si>
  <si>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</si>
  <si>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</si>
  <si>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</si>
  <si>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</si>
  <si>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</si>
  <si>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</si>
  <si>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</si>
  <si>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</si>
  <si>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</si>
  <si>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</si>
  <si>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</si>
  <si>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</si>
  <si>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</si>
  <si>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</si>
  <si>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</si>
  <si>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</si>
  <si>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</si>
  <si>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</si>
  <si>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</si>
  <si>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</si>
  <si>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</si>
  <si>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</si>
  <si>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</si>
  <si>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</si>
  <si>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</si>
  <si>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</si>
  <si>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</si>
  <si>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</si>
  <si>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</si>
  <si>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</si>
  <si>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</si>
  <si>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</si>
  <si>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</si>
  <si>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</si>
  <si>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</si>
  <si>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</si>
  <si>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</si>
  <si>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</si>
  <si>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</si>
  <si>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</si>
  <si>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</si>
  <si>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</si>
  <si>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</si>
  <si>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</si>
  <si>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</si>
  <si>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</si>
  <si>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</si>
  <si>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</si>
  <si>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</si>
  <si>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</si>
  <si>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</si>
  <si>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</si>
  <si>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</si>
  <si>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</si>
  <si>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</si>
  <si>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</si>
  <si>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</si>
  <si>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</si>
  <si>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</si>
  <si>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</si>
  <si>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</si>
  <si>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</si>
  <si>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</si>
  <si>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</si>
  <si>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</si>
  <si>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</si>
  <si>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</si>
  <si>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</si>
  <si>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</si>
  <si>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</si>
  <si>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</si>
  <si>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</si>
  <si>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</si>
  <si>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</si>
  <si>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</si>
  <si>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</si>
  <si>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</si>
  <si>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</si>
  <si>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</si>
  <si>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</si>
  <si>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</si>
  <si>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</si>
  <si>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</si>
  <si>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</si>
  <si>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</si>
  <si>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</si>
  <si>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</si>
  <si>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</si>
  <si>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</si>
  <si>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</si>
  <si>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</si>
  <si>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</si>
  <si>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</si>
  <si>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</si>
  <si>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</si>
  <si>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</si>
  <si>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</si>
  <si>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</si>
  <si>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</si>
  <si>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</si>
  <si>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</si>
  <si>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</si>
  <si>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</si>
  <si>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</si>
  <si>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</si>
  <si>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</si>
  <si>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</si>
  <si>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</si>
  <si>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</si>
  <si>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</si>
  <si>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</si>
  <si>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</si>
  <si>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</si>
  <si>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</si>
  <si>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</si>
  <si>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</si>
  <si>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</si>
  <si>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</si>
  <si>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</si>
  <si>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</si>
  <si>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</si>
  <si>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</si>
  <si>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</si>
  <si>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</si>
  <si>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</si>
  <si>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</si>
  <si>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</si>
  <si>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</si>
  <si>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</si>
  <si>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</si>
  <si>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</si>
  <si>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</si>
  <si>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</si>
  <si>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</si>
  <si>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</si>
  <si>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</si>
  <si>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</si>
  <si>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</si>
  <si>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</si>
  <si>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</si>
  <si>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</si>
  <si>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</si>
  <si>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</si>
  <si>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</si>
  <si>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</si>
  <si>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</si>
  <si>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</si>
  <si>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</si>
  <si>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</si>
  <si>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</si>
  <si>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</si>
  <si>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</si>
  <si>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</si>
  <si>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</si>
  <si>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</si>
  <si>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</si>
  <si>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</si>
  <si>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</si>
  <si>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</si>
  <si>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</si>
  <si>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</si>
  <si>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</si>
  <si>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</si>
  <si>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</si>
  <si>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</si>
  <si>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</si>
  <si>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</si>
  <si>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</si>
  <si>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</si>
  <si>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</si>
  <si>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</si>
  <si>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</si>
  <si>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</si>
  <si>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</si>
  <si>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</si>
  <si>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</si>
  <si>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</si>
  <si>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</si>
  <si>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</si>
  <si>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</si>
  <si>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</si>
  <si>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</si>
  <si>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</si>
  <si>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</si>
  <si>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</si>
  <si>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</si>
  <si>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</si>
  <si>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</si>
  <si>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</si>
  <si>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</si>
  <si>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</si>
  <si>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</si>
  <si>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</si>
  <si>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</si>
  <si>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</si>
  <si>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</si>
  <si>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</si>
  <si>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</si>
  <si>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</si>
  <si>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</si>
  <si>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</si>
  <si>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</si>
  <si>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</si>
  <si>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</si>
  <si>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</si>
  <si>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</si>
  <si>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</si>
  <si>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</si>
  <si>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</si>
  <si>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</si>
  <si>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</si>
  <si>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</si>
  <si>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</si>
  <si>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</si>
  <si>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</si>
  <si>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</si>
  <si>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</si>
  <si>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</si>
  <si>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</si>
  <si>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</si>
  <si>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</si>
  <si>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</si>
  <si>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</si>
  <si>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</si>
  <si>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</si>
  <si>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</si>
  <si>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</si>
  <si>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</si>
  <si>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</si>
  <si>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</si>
  <si>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</si>
  <si>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</si>
  <si>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</si>
  <si>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</si>
  <si>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</si>
  <si>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</si>
  <si>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</si>
  <si>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</si>
  <si>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</si>
  <si>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</si>
  <si>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</si>
  <si>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</si>
  <si>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</si>
  <si>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</si>
  <si>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</si>
  <si>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</si>
  <si>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</si>
  <si>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</si>
  <si>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</si>
  <si>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</si>
  <si>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</si>
  <si>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</si>
  <si>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</si>
  <si>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</si>
  <si>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</si>
  <si>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</si>
  <si>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</si>
  <si>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</si>
  <si>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</si>
  <si>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</si>
  <si>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</si>
  <si>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</si>
  <si>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</si>
  <si>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</si>
  <si>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</si>
  <si>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</si>
  <si>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</si>
  <si>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</si>
  <si>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</si>
  <si>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</si>
  <si>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</si>
  <si>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</si>
  <si>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</si>
  <si>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</si>
  <si>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</si>
  <si>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</si>
  <si>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</si>
  <si>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</si>
  <si>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</si>
  <si>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</si>
  <si>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</si>
  <si>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</si>
  <si>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</si>
  <si>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</si>
  <si>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</si>
  <si>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</si>
  <si>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</si>
  <si>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</si>
  <si>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</si>
  <si>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</si>
  <si>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</si>
  <si>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</si>
  <si>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</si>
  <si>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</si>
  <si>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</si>
  <si>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</si>
  <si>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</si>
  <si>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</si>
  <si>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</si>
  <si>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</si>
  <si>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</si>
  <si>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</si>
  <si>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</si>
  <si>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</si>
  <si>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</si>
  <si>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</si>
  <si>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</si>
  <si>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</si>
  <si>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</si>
  <si>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</si>
  <si>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</si>
  <si>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</si>
  <si>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</si>
  <si>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</si>
  <si>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</si>
  <si>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</si>
  <si>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</si>
  <si>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</si>
  <si>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</si>
  <si>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</si>
  <si>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</si>
  <si>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</si>
  <si>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</si>
  <si>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</si>
  <si>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</si>
  <si>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</si>
  <si>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</si>
  <si>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</si>
  <si>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</si>
  <si>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</si>
  <si>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</si>
  <si>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</si>
  <si>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</si>
  <si>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</si>
  <si>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</si>
  <si>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</si>
  <si>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</si>
  <si>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</si>
  <si>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</si>
  <si>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</si>
  <si>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</si>
  <si>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</si>
  <si>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</si>
  <si>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</si>
  <si>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</si>
  <si>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</si>
  <si>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</si>
  <si>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</si>
  <si>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</si>
  <si>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</si>
  <si>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</si>
  <si>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</si>
  <si>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</si>
  <si>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</si>
  <si>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</si>
  <si>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</si>
  <si>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</si>
  <si>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</si>
  <si>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</si>
  <si>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</si>
  <si>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</si>
  <si>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</si>
  <si>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</si>
  <si>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</si>
  <si>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</si>
  <si>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</si>
  <si>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</si>
  <si>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</si>
  <si>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</si>
  <si>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</si>
  <si>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</si>
  <si>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</si>
  <si>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</si>
  <si>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</si>
  <si>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</si>
  <si>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</si>
  <si>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</si>
  <si>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</si>
  <si>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</si>
  <si>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</si>
  <si>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</si>
  <si>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</si>
  <si>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</si>
  <si>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</si>
  <si>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</si>
  <si>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</si>
  <si>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</si>
  <si>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</si>
  <si>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</si>
  <si>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</si>
  <si>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</si>
  <si>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</si>
  <si>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</si>
  <si>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</si>
  <si>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</si>
  <si>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</si>
  <si>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</si>
  <si>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</si>
  <si>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</si>
  <si>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</si>
  <si>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</si>
  <si>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</si>
  <si>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</si>
  <si>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</si>
  <si>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</si>
  <si>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</si>
  <si>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</si>
  <si>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</si>
  <si>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</si>
  <si>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</si>
  <si>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</si>
  <si>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</si>
  <si>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</si>
  <si>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</si>
  <si>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</si>
  <si>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</si>
  <si>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</si>
  <si>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</si>
  <si>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</si>
  <si>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</si>
  <si>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</si>
  <si>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</si>
  <si>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</si>
  <si>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</si>
  <si>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</si>
  <si>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</si>
  <si>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</si>
  <si>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</si>
  <si>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</si>
  <si>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</si>
  <si>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</si>
  <si>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</si>
  <si>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</si>
  <si>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</si>
  <si>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</si>
  <si>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</si>
  <si>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</si>
  <si>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</si>
  <si>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</si>
  <si>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</si>
  <si>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</si>
  <si>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</si>
  <si>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</si>
  <si>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</si>
  <si>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</si>
  <si>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</si>
  <si>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</si>
  <si>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</si>
  <si>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</si>
  <si>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</si>
  <si>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</si>
  <si>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</si>
  <si>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</si>
  <si>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</si>
  <si>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</si>
  <si>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</si>
  <si>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</si>
  <si>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</si>
  <si>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</si>
  <si>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</si>
  <si>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</si>
  <si>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</si>
  <si>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</si>
  <si>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</si>
  <si>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</si>
  <si>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</si>
  <si>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</si>
  <si>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</si>
  <si>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</si>
  <si>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</si>
  <si>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</si>
  <si>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</si>
  <si>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</si>
  <si>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</si>
  <si>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</si>
  <si>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</si>
  <si>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</si>
  <si>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</si>
  <si>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</si>
  <si>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</si>
  <si>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</si>
  <si>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</si>
  <si>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</si>
  <si>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</si>
  <si>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</si>
  <si>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</si>
  <si>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</si>
  <si>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</si>
  <si>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</si>
  <si>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</si>
  <si>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</si>
  <si>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</si>
  <si>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</si>
  <si>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</si>
  <si>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</si>
  <si>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</si>
  <si>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</si>
  <si>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</si>
  <si>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</si>
  <si>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</si>
  <si>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</si>
  <si>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</si>
  <si>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</si>
  <si>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</si>
  <si>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</si>
  <si>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</si>
  <si>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</si>
  <si>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</si>
  <si>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</si>
  <si>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</si>
  <si>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</si>
  <si>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</si>
  <si>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</si>
  <si>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</si>
  <si>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</si>
  <si>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</si>
  <si>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</si>
  <si>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</si>
  <si>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</si>
  <si>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</si>
  <si>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</si>
  <si>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</si>
  <si>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</si>
  <si>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</si>
  <si>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</si>
  <si>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</si>
  <si>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</si>
  <si>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</si>
  <si>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</si>
  <si>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</si>
  <si>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</si>
  <si>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</si>
  <si>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</si>
  <si>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</si>
  <si>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</si>
  <si>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</si>
  <si>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</si>
  <si>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</si>
  <si>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</si>
  <si>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</si>
  <si>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</si>
  <si>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</si>
  <si>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</si>
  <si>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</si>
  <si>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</si>
  <si>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</si>
  <si>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</si>
  <si>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</si>
  <si>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</si>
  <si>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</si>
  <si>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</si>
  <si>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</si>
  <si>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</si>
  <si>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</si>
  <si>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</si>
  <si>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</si>
  <si>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</si>
  <si>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</si>
  <si>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</si>
  <si>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</si>
  <si>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</si>
  <si>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</si>
  <si>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</si>
  <si>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</si>
  <si>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</si>
  <si>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</si>
  <si>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</si>
  <si>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</si>
  <si>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</si>
  <si>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</si>
  <si>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</si>
  <si>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</si>
  <si>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</si>
  <si>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</si>
  <si>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</si>
  <si>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</si>
  <si>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</si>
  <si>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</si>
  <si>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</si>
  <si>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</si>
  <si>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</si>
  <si>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</si>
  <si>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</si>
  <si>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</si>
  <si>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</si>
  <si>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</si>
  <si>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</si>
  <si>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</si>
  <si>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</si>
  <si>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</si>
  <si>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</si>
  <si>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</si>
  <si>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</si>
  <si>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</si>
  <si>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</si>
  <si>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</si>
  <si>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</si>
  <si>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</si>
  <si>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</si>
  <si>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</si>
  <si>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</si>
  <si>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</si>
  <si>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</si>
  <si>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</si>
  <si>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</si>
  <si>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</si>
  <si>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</si>
  <si>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</si>
  <si>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</si>
  <si>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</si>
  <si>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</si>
  <si>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</si>
  <si>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</si>
  <si>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</si>
  <si>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</si>
  <si>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</si>
  <si>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</si>
  <si>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</si>
  <si>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</si>
  <si>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</si>
  <si>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</si>
  <si>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</si>
  <si>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</si>
  <si>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</si>
  <si>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</si>
  <si>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</si>
  <si>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</si>
  <si>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</si>
  <si>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</si>
  <si>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</si>
  <si>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</si>
  <si>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</si>
  <si>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</si>
  <si>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</si>
  <si>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</si>
  <si>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</si>
  <si>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</si>
  <si>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</si>
  <si>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</si>
  <si>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</si>
  <si>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</si>
  <si>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</si>
  <si>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</si>
  <si>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</si>
  <si>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</si>
  <si>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</si>
  <si>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</si>
  <si>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</si>
  <si>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</si>
  <si>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</si>
  <si>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</si>
  <si>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</si>
  <si>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</si>
  <si>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</si>
  <si>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</si>
  <si>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</si>
  <si>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</si>
  <si>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</si>
  <si>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</si>
  <si>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</si>
  <si>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</si>
  <si>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</si>
  <si>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</si>
  <si>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</si>
  <si>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</si>
  <si>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</si>
  <si>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</si>
  <si>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</si>
  <si>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</si>
  <si>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</si>
  <si>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</si>
  <si>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</si>
  <si>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</si>
  <si>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</si>
  <si>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</si>
  <si>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</si>
  <si>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</si>
  <si>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</si>
  <si>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</si>
  <si>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</si>
  <si>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</si>
  <si>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</si>
  <si>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</si>
  <si>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</si>
  <si>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</si>
  <si>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</si>
  <si>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</si>
  <si>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</si>
  <si>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</si>
  <si>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</si>
  <si>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</si>
  <si>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</si>
  <si>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</si>
  <si>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</si>
  <si>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</si>
  <si>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</si>
  <si>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</si>
  <si>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</si>
  <si>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</si>
  <si>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</si>
  <si>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</si>
  <si>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</si>
  <si>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</si>
  <si>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</si>
  <si>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</si>
  <si>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</si>
  <si>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</si>
  <si>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</si>
  <si>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</si>
  <si>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</si>
  <si>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</si>
  <si>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</si>
  <si>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</si>
  <si>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</si>
  <si>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</si>
  <si>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</si>
  <si>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</si>
  <si>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</si>
  <si>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</si>
  <si>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</si>
  <si>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</si>
  <si>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</si>
  <si>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</si>
  <si>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</si>
  <si>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</si>
  <si>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</si>
  <si>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</si>
  <si>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</si>
  <si>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</si>
  <si>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</si>
  <si>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</si>
  <si>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</si>
  <si>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</si>
  <si>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</si>
  <si>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</si>
  <si>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</si>
  <si>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</si>
  <si>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</si>
  <si>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</si>
  <si>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</si>
  <si>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</si>
  <si>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</si>
  <si>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</si>
  <si>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</si>
  <si>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</si>
  <si>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</si>
  <si>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</si>
  <si>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</si>
  <si>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</si>
  <si>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</si>
  <si>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</si>
  <si>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</si>
  <si>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</si>
  <si>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</si>
  <si>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</si>
  <si>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</si>
  <si>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</si>
  <si>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</si>
  <si>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</si>
  <si>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</si>
  <si>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</si>
  <si>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</si>
  <si>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</si>
  <si>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</si>
  <si>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</si>
  <si>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</si>
  <si>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</si>
  <si>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</si>
  <si>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</si>
  <si>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</si>
  <si>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</si>
  <si>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</si>
  <si>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</si>
  <si>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</si>
  <si>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</si>
  <si>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</si>
  <si>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</si>
  <si>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</si>
  <si>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</si>
  <si>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</si>
  <si>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</si>
  <si>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</si>
  <si>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</si>
  <si>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</si>
  <si>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</si>
  <si>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</si>
  <si>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</si>
  <si>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</si>
  <si>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</si>
  <si>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</si>
  <si>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</si>
  <si>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</si>
  <si>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</si>
  <si>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</si>
  <si>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</si>
  <si>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</si>
  <si>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</si>
  <si>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</si>
  <si>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</si>
  <si>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</si>
  <si>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</si>
  <si>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</si>
  <si>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</si>
  <si>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</si>
  <si>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</si>
  <si>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</si>
  <si>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</si>
  <si>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</si>
  <si>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</si>
  <si>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</si>
  <si>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</si>
  <si>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</si>
  <si>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</si>
  <si>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</si>
  <si>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</si>
  <si>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</si>
  <si>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</si>
  <si>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</si>
  <si>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</si>
  <si>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</si>
  <si>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</si>
  <si>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</si>
  <si>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</si>
  <si>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</si>
  <si>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</si>
  <si>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</si>
  <si>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</si>
  <si>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</si>
  <si>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</si>
  <si>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</si>
  <si>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</si>
  <si>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</si>
  <si>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</si>
  <si>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</si>
  <si>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</si>
  <si>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</si>
  <si>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</si>
  <si>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</si>
  <si>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</si>
  <si>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</si>
  <si>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</si>
  <si>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</si>
  <si>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</si>
  <si>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</si>
  <si>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</si>
  <si>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</si>
  <si>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</si>
  <si>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</si>
  <si>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</si>
  <si>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</si>
  <si>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</si>
  <si>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</si>
  <si>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</si>
  <si>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</si>
  <si>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</si>
  <si>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</si>
  <si>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</si>
  <si>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</si>
  <si>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</si>
  <si>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</si>
  <si>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</si>
  <si>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</si>
  <si>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</si>
  <si>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</si>
  <si>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</si>
  <si>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</si>
  <si>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</si>
  <si>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</si>
  <si>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</si>
  <si>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</si>
  <si>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</si>
  <si>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</si>
  <si>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</si>
  <si>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</si>
  <si>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</si>
  <si>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</si>
  <si>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</si>
  <si>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</si>
  <si>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</si>
  <si>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</si>
  <si>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</si>
  <si>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</si>
  <si>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</si>
  <si>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</si>
  <si>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</si>
  <si>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</si>
  <si>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</si>
  <si>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</si>
  <si>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</si>
  <si>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</si>
  <si>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</si>
  <si>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</si>
  <si>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</si>
  <si>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</si>
  <si>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</si>
  <si>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</si>
  <si>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</si>
  <si>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</si>
  <si>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</si>
  <si>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</si>
  <si>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</si>
  <si>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</si>
  <si>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</si>
  <si>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</si>
  <si>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</si>
  <si>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</si>
  <si>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</si>
  <si>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</si>
  <si>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</si>
  <si>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</si>
  <si>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</si>
  <si>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</si>
  <si>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</si>
  <si>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</si>
  <si>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</si>
  <si>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</si>
  <si>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</si>
  <si>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</si>
  <si>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</si>
  <si>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</si>
  <si>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</si>
  <si>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</si>
  <si>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</si>
  <si>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</si>
  <si>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</si>
  <si>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</si>
  <si>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</si>
  <si>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</si>
  <si>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</si>
  <si>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</si>
  <si>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</si>
  <si>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</si>
  <si>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</si>
  <si>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</si>
  <si>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</si>
  <si>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</si>
  <si>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</si>
  <si>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</si>
  <si>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</si>
  <si>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</si>
  <si>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</si>
  <si>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</si>
  <si>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</si>
  <si>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</si>
  <si>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</si>
  <si>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</si>
  <si>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</si>
  <si>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</si>
  <si>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</si>
  <si>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</si>
  <si>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</si>
  <si>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</si>
  <si>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</si>
  <si>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</si>
  <si>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</si>
  <si>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</si>
  <si>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</si>
  <si>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</si>
  <si>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</si>
  <si>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</si>
  <si>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</si>
  <si>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</si>
  <si>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</si>
  <si>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</si>
  <si>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</si>
  <si>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</si>
  <si>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</si>
  <si>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</si>
  <si>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</si>
  <si>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</si>
  <si>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</si>
  <si>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</si>
  <si>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</si>
  <si>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</si>
  <si>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</si>
  <si>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</si>
  <si>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</si>
  <si>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</si>
  <si>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</si>
  <si>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</si>
  <si>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</si>
  <si>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</si>
  <si>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</si>
  <si>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</si>
  <si>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</si>
  <si>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</si>
  <si>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</si>
  <si>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</si>
  <si>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</si>
  <si>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</si>
  <si>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</si>
  <si>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</si>
  <si>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</si>
  <si>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</si>
  <si>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</si>
  <si>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</si>
  <si>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</si>
  <si>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</si>
  <si>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</si>
  <si>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</si>
  <si>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</si>
  <si>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</si>
  <si>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</si>
  <si>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</si>
  <si>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</si>
  <si>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</si>
  <si>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</si>
  <si>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</si>
  <si>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</si>
  <si>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</si>
  <si>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</si>
  <si>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</si>
  <si>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</si>
  <si>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</si>
  <si>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</si>
  <si>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</si>
  <si>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</si>
  <si>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</si>
  <si>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</si>
  <si>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</si>
  <si>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</si>
  <si>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</si>
  <si>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</si>
  <si>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</si>
  <si>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</si>
  <si>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</si>
  <si>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</si>
  <si>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</si>
  <si>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</si>
  <si>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</si>
  <si>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</si>
  <si>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</si>
  <si>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</si>
  <si>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</si>
  <si>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</si>
  <si>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</si>
  <si>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</si>
  <si>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</si>
  <si>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</si>
  <si>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</si>
  <si>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</si>
  <si>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</si>
  <si>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</si>
  <si>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</si>
  <si>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</si>
  <si>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</si>
  <si>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</si>
  <si>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</si>
  <si>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</si>
  <si>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</si>
  <si>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</si>
  <si>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</si>
  <si>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</si>
  <si>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</si>
  <si>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</si>
  <si>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</si>
  <si>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</si>
  <si>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</si>
  <si>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</si>
  <si>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</si>
  <si>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</si>
  <si>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</si>
  <si>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</si>
  <si>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</si>
  <si>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</si>
  <si>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</si>
  <si>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</si>
  <si>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</si>
  <si>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</si>
  <si>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</si>
  <si>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</si>
  <si>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</si>
  <si>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</si>
  <si>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</si>
  <si>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</si>
  <si>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</si>
  <si>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</si>
  <si>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</si>
  <si>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</si>
  <si>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</si>
  <si>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</si>
  <si>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</si>
  <si>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</si>
  <si>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</si>
  <si>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</si>
  <si>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</si>
  <si>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</si>
  <si>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</si>
  <si>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</si>
  <si>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</si>
  <si>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</si>
  <si>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</si>
  <si>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</si>
  <si>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</si>
  <si>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</si>
  <si>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</si>
  <si>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</si>
  <si>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</si>
  <si>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</si>
  <si>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</si>
  <si>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</si>
  <si>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</si>
  <si>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</si>
  <si>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</si>
  <si>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</si>
  <si>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</si>
  <si>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</si>
  <si>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</si>
  <si>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</si>
  <si>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</si>
  <si>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</si>
  <si>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</si>
  <si>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</si>
  <si>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</si>
  <si>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</si>
  <si>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</si>
  <si>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</si>
  <si>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</si>
  <si>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</si>
  <si>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</si>
  <si>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</si>
  <si>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</si>
  <si>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</si>
  <si>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</si>
  <si>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</si>
  <si>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</si>
  <si>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</si>
  <si>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</si>
  <si>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</si>
  <si>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</si>
  <si>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</si>
  <si>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</si>
  <si>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</si>
  <si>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</si>
  <si>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</si>
  <si>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</si>
  <si>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</si>
  <si>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</si>
  <si>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</si>
  <si>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</si>
  <si>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</si>
  <si>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</si>
  <si>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</si>
  <si>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</si>
  <si>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</si>
  <si>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</si>
  <si>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</si>
  <si>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</si>
  <si>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</si>
  <si>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</si>
  <si>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</si>
  <si>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</si>
  <si>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</si>
  <si>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</si>
  <si>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</si>
  <si>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</si>
  <si>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</si>
  <si>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</si>
  <si>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</si>
  <si>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</si>
  <si>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</si>
  <si>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</si>
  <si>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</si>
  <si>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</si>
  <si>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</si>
  <si>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</si>
  <si>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</si>
  <si>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</si>
  <si>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</si>
  <si>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</si>
  <si>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</si>
  <si>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</si>
  <si>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</si>
  <si>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</si>
  <si>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</si>
  <si>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</si>
  <si>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</si>
  <si>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</si>
  <si>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</si>
  <si>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</si>
  <si>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</si>
  <si>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</si>
  <si>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</si>
  <si>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</si>
  <si>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</si>
  <si>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</si>
  <si>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</si>
  <si>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</si>
  <si>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</si>
  <si>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</si>
  <si>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</si>
  <si>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</si>
  <si>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</si>
  <si>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</si>
  <si>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</si>
  <si>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</si>
  <si>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</si>
  <si>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</si>
  <si>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</si>
  <si>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</si>
  <si>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</si>
  <si>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</si>
  <si>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</si>
  <si>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</si>
  <si>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</si>
  <si>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</si>
  <si>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</si>
  <si>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</si>
  <si>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</si>
  <si>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</si>
  <si>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</si>
  <si>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</si>
  <si>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</si>
  <si>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</si>
  <si>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</si>
  <si>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</si>
  <si>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</si>
  <si>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</si>
  <si>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</si>
  <si>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</si>
  <si>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</si>
  <si>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</si>
  <si>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</si>
  <si>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</si>
  <si>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</si>
  <si>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</si>
  <si>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</si>
  <si>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</si>
  <si>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</si>
  <si>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</si>
  <si>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</si>
  <si>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</si>
  <si>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</si>
  <si>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</si>
  <si>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</si>
  <si>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</si>
  <si>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</si>
  <si>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</si>
  <si>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</si>
  <si>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</si>
  <si>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</si>
  <si>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</si>
  <si>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</si>
  <si>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</si>
  <si>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</si>
  <si>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</si>
  <si>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</si>
  <si>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</si>
  <si>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</si>
  <si>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</si>
  <si>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</si>
  <si>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</si>
  <si>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</si>
  <si>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</si>
  <si>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</si>
  <si>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</si>
  <si>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</si>
  <si>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</si>
  <si>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</si>
  <si>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</si>
  <si>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</si>
  <si>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</si>
  <si>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</si>
  <si>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</si>
  <si>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</si>
  <si>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</si>
  <si>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</si>
  <si>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</si>
  <si>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</si>
  <si>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</si>
  <si>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</si>
  <si>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</si>
  <si>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</si>
  <si>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</si>
  <si>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</si>
  <si>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</si>
  <si>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</si>
  <si>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</si>
  <si>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</si>
  <si>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</si>
  <si>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</si>
  <si>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</si>
  <si>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</si>
  <si>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</si>
  <si>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</si>
  <si>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</si>
  <si>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</si>
  <si>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</si>
  <si>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</si>
  <si>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</si>
  <si>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</si>
  <si>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</si>
  <si>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</si>
  <si>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</si>
  <si>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</si>
  <si>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</si>
  <si>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</si>
  <si>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</si>
  <si>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</si>
  <si>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</si>
  <si>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</si>
  <si>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</si>
  <si>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</si>
  <si>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</si>
  <si>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</si>
  <si>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</si>
  <si>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</si>
  <si>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</si>
  <si>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</si>
  <si>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</si>
  <si>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</si>
  <si>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</si>
  <si>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</si>
  <si>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</si>
  <si>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</si>
  <si>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</si>
  <si>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</si>
  <si>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</si>
  <si>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</si>
  <si>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</si>
  <si>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</si>
  <si>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</si>
  <si>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</si>
  <si>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</si>
  <si>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</si>
  <si>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</si>
  <si>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</si>
  <si>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</si>
  <si>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</si>
  <si>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</si>
  <si>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</si>
  <si>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</si>
  <si>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</si>
  <si>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</si>
  <si>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</si>
  <si>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</si>
  <si>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</si>
  <si>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</si>
  <si>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</si>
  <si>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</si>
  <si>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</si>
  <si>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</si>
  <si>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</si>
  <si>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</si>
  <si>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</si>
  <si>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</si>
  <si>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</si>
  <si>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</si>
  <si>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</si>
  <si>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</si>
  <si>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</si>
  <si>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</si>
  <si>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</si>
  <si>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</si>
  <si>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</si>
  <si>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</si>
  <si>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</si>
  <si>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</si>
  <si>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</si>
  <si>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</si>
  <si>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</si>
  <si>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</si>
  <si>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</si>
  <si>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</si>
  <si>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</si>
  <si>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</si>
  <si>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</si>
  <si>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</si>
  <si>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</si>
  <si>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</si>
  <si>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</si>
  <si>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</si>
  <si>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</si>
  <si>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</si>
  <si>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</si>
  <si>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</si>
  <si>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</si>
  <si>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</si>
  <si>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</si>
  <si>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</si>
  <si>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</si>
  <si>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</si>
  <si>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</si>
  <si>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</si>
  <si>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</si>
  <si>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</si>
  <si>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</si>
  <si>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</si>
  <si>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</si>
  <si>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</si>
  <si>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</si>
  <si>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</si>
  <si>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</si>
  <si>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</si>
  <si>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</si>
  <si>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</si>
  <si>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</si>
  <si>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</si>
  <si>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</si>
  <si>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</si>
  <si>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</si>
  <si>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</si>
  <si>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</si>
  <si>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</si>
  <si>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</si>
  <si>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</si>
  <si>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</si>
  <si>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</si>
  <si>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</si>
  <si>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</si>
  <si>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</si>
  <si>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</si>
  <si>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</si>
  <si>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</si>
  <si>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</si>
  <si>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</si>
  <si>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</si>
  <si>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</si>
  <si>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</si>
  <si>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</si>
  <si>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</si>
  <si>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</si>
  <si>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</si>
  <si>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</si>
  <si>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</si>
  <si>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</si>
  <si>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</si>
  <si>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</si>
  <si>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</si>
  <si>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</si>
  <si>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</si>
  <si>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</si>
  <si>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</si>
  <si>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</si>
  <si>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</si>
  <si>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</si>
  <si>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</si>
  <si>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</si>
  <si>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</si>
  <si>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</si>
  <si>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</si>
  <si>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</si>
  <si>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</si>
  <si>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</si>
  <si>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</si>
  <si>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</si>
  <si>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</si>
  <si>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</si>
  <si>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</si>
  <si>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</si>
  <si>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</si>
  <si>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</si>
  <si>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</si>
  <si>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</si>
  <si>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</si>
  <si>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</si>
  <si>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</si>
  <si>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</si>
  <si>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</si>
  <si>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</si>
  <si>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</si>
  <si>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</si>
  <si>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</si>
  <si>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</si>
  <si>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</si>
  <si>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</si>
  <si>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</si>
  <si>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</si>
  <si>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</si>
  <si>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</si>
  <si>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</si>
  <si>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</si>
  <si>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</si>
  <si>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</si>
  <si>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</si>
  <si>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</si>
  <si>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</si>
  <si>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</si>
  <si>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</si>
  <si>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</si>
  <si>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</si>
  <si>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</si>
  <si>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</si>
  <si>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</si>
  <si>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</si>
  <si>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</si>
  <si>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</si>
  <si>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</si>
  <si>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</si>
  <si>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</si>
  <si>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</si>
  <si>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</si>
  <si>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</si>
  <si>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</si>
  <si>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</si>
  <si>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</si>
  <si>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</si>
  <si>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</si>
  <si>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</si>
  <si>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</si>
  <si>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</si>
  <si>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</si>
  <si>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</si>
  <si>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</si>
  <si>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</si>
  <si>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</si>
  <si>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</si>
  <si>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</si>
  <si>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</si>
  <si>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</si>
  <si>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</si>
  <si>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</si>
  <si>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</si>
  <si>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</si>
  <si>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</si>
  <si>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</si>
  <si>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</si>
  <si>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</si>
  <si>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</si>
  <si>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</si>
  <si>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</si>
  <si>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</si>
  <si>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</si>
  <si>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</si>
  <si>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</si>
  <si>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</si>
  <si>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</si>
  <si>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</si>
  <si>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</si>
  <si>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</si>
  <si>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</si>
  <si>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</si>
  <si>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</si>
  <si>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</si>
  <si>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</si>
  <si>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</si>
  <si>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</si>
  <si>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</si>
  <si>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</si>
  <si>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</si>
  <si>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</si>
  <si>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</si>
  <si>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</si>
  <si>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</si>
  <si>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</si>
  <si>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</si>
  <si>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</si>
  <si>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</si>
  <si>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</si>
  <si>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</si>
  <si>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</si>
  <si>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</si>
  <si>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</si>
  <si>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</si>
  <si>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</si>
  <si>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</si>
  <si>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</si>
  <si>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</si>
  <si>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</si>
  <si>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</si>
  <si>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</si>
  <si>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</si>
  <si>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</si>
  <si>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</si>
  <si>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</si>
  <si>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</si>
  <si>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</si>
  <si>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</si>
  <si>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</si>
  <si>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</si>
  <si>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</si>
  <si>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</si>
  <si>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</si>
  <si>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</si>
  <si>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</si>
  <si>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</si>
  <si>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</si>
  <si>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</si>
  <si>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</si>
  <si>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</si>
  <si>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</si>
  <si>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</si>
  <si>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</si>
  <si>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</si>
  <si>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</si>
  <si>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</si>
  <si>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</si>
  <si>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</si>
  <si>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</si>
  <si>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</si>
  <si>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</si>
  <si>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</si>
  <si>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</si>
  <si>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</si>
  <si>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</si>
  <si>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</si>
  <si>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</si>
  <si>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</si>
  <si>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</si>
  <si>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</si>
  <si>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</si>
  <si>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</si>
  <si>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</si>
  <si>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</si>
  <si>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</si>
  <si>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</si>
  <si>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</si>
  <si>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</si>
  <si>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</si>
  <si>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</si>
  <si>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</si>
  <si>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</si>
  <si>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</si>
  <si>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</si>
  <si>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</si>
  <si>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</si>
  <si>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</si>
  <si>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</si>
  <si>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</si>
  <si>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</si>
  <si>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</si>
  <si>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</si>
  <si>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</si>
  <si>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</si>
  <si>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</si>
  <si>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</si>
  <si>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</si>
  <si>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</si>
  <si>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</si>
  <si>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</si>
  <si>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</si>
  <si>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</si>
  <si>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</si>
  <si>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</si>
  <si>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</si>
  <si>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</si>
  <si>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</si>
  <si>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</si>
  <si>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</si>
  <si>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</si>
  <si>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</si>
  <si>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</si>
  <si>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</si>
  <si>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</si>
  <si>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</si>
  <si>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</si>
  <si>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</si>
  <si>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</si>
  <si>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</si>
  <si>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</si>
  <si>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</si>
  <si>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</si>
  <si>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</si>
  <si>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</si>
  <si>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</si>
  <si>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</si>
  <si>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</si>
  <si>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</si>
  <si>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</si>
  <si>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</si>
  <si>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</si>
  <si>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</si>
  <si>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</si>
  <si>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</si>
  <si>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</si>
  <si>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</si>
  <si>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</si>
  <si>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</si>
  <si>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</si>
  <si>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</si>
  <si>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</si>
  <si>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</si>
  <si>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</si>
  <si>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</si>
  <si>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</si>
  <si>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</si>
  <si>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</si>
  <si>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</si>
  <si>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</si>
  <si>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</si>
  <si>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</si>
  <si>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</si>
  <si>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</si>
  <si>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</si>
  <si>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</si>
  <si>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</si>
  <si>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</si>
  <si>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</si>
  <si>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</si>
  <si>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</si>
  <si>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</si>
  <si>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</si>
  <si>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</si>
  <si>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</si>
  <si>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</si>
  <si>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</si>
  <si>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</si>
  <si>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</si>
  <si>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</si>
  <si>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</si>
  <si>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</si>
  <si>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</si>
  <si>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</si>
  <si>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</si>
  <si>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</si>
  <si>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</si>
  <si>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</si>
  <si>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</si>
  <si>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</si>
  <si>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</si>
  <si>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</si>
  <si>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</si>
  <si>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</si>
  <si>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</si>
  <si>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</si>
  <si>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</si>
  <si>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</si>
  <si>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</si>
  <si>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</si>
  <si>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</si>
  <si>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</si>
  <si>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</si>
  <si>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</si>
  <si>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</si>
  <si>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</si>
  <si>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</si>
  <si>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</si>
  <si>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</si>
  <si>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</si>
  <si>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</si>
  <si>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</si>
  <si>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</si>
  <si>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</si>
  <si>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</si>
  <si>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</si>
  <si>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</si>
  <si>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</si>
  <si>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</si>
  <si>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</si>
  <si>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</si>
  <si>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</si>
  <si>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</si>
  <si>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</si>
  <si>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</si>
  <si>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</si>
  <si>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</si>
  <si>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</si>
  <si>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</si>
  <si>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</si>
  <si>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</si>
  <si>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</si>
  <si>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</si>
  <si>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</si>
  <si>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</si>
  <si>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</si>
  <si>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</si>
  <si>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</si>
  <si>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</si>
  <si>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</si>
  <si>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</si>
  <si>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</si>
  <si>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</si>
  <si>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</si>
  <si>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</si>
  <si>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</si>
  <si>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</si>
  <si>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</si>
  <si>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</si>
  <si>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</si>
  <si>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</si>
  <si>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</si>
  <si>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</si>
  <si>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</si>
  <si>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</si>
  <si>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</si>
  <si>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</si>
  <si>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</si>
  <si>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</si>
  <si>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</si>
  <si>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</si>
  <si>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</si>
  <si>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</si>
  <si>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</si>
  <si>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</si>
  <si>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</si>
  <si>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</si>
  <si>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</si>
  <si>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</si>
  <si>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</si>
  <si>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</si>
  <si>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</si>
  <si>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</si>
  <si>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</si>
  <si>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</si>
  <si>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</si>
  <si>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</si>
  <si>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</si>
  <si>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</si>
  <si>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</si>
  <si>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</si>
  <si>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</si>
  <si>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</si>
  <si>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</si>
  <si>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</si>
  <si>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</si>
  <si>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</si>
  <si>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</si>
  <si>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</si>
  <si>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</si>
  <si>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</si>
  <si>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</si>
  <si>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</si>
  <si>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</si>
  <si>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</si>
  <si>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</si>
  <si>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</si>
  <si>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</si>
  <si>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</si>
  <si>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</si>
  <si>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</si>
  <si>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</si>
  <si>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</si>
  <si>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</si>
  <si>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</si>
  <si>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</si>
  <si>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</si>
  <si>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</si>
  <si>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</si>
  <si>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</si>
  <si>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</si>
  <si>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</si>
  <si>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</si>
  <si>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</si>
  <si>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</si>
  <si>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</si>
  <si>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</si>
  <si>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</si>
  <si>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</si>
  <si>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</si>
  <si>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</si>
  <si>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</si>
  <si>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</si>
  <si>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</si>
  <si>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</si>
  <si>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</si>
  <si>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</si>
  <si>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</si>
  <si>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</si>
  <si>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</si>
  <si>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</si>
  <si>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</si>
  <si>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</si>
  <si>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</si>
  <si>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</si>
  <si>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</si>
  <si>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</si>
  <si>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</si>
  <si>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</si>
  <si>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</si>
  <si>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</si>
  <si>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</si>
  <si>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</si>
  <si>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</si>
  <si>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</si>
  <si>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</si>
  <si>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</si>
  <si>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</si>
  <si>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</si>
  <si>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</si>
  <si>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</si>
  <si>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</si>
  <si>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</si>
  <si>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</si>
  <si>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</si>
  <si>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</si>
  <si>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</si>
  <si>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</si>
  <si>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</si>
  <si>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</si>
  <si>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</si>
  <si>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</si>
  <si>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</si>
  <si>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</si>
  <si>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</si>
  <si>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</si>
  <si>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</si>
  <si>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</si>
  <si>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</si>
  <si>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</si>
  <si>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</si>
  <si>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</si>
  <si>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</si>
  <si>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</si>
  <si>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</si>
  <si>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</si>
  <si>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</si>
  <si>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</si>
  <si>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</si>
  <si>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</si>
  <si>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</si>
  <si>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</si>
  <si>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</si>
  <si>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</si>
  <si>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</si>
  <si>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</si>
  <si>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</si>
  <si>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</si>
  <si>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</si>
  <si>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</si>
  <si>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</si>
  <si>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</si>
  <si>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</si>
  <si>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</si>
  <si>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</si>
  <si>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</si>
  <si>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</si>
  <si>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</si>
  <si>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</si>
  <si>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</si>
  <si>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</si>
  <si>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</si>
  <si>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</si>
  <si>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</si>
  <si>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</si>
  <si>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</si>
  <si>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</si>
  <si>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</si>
  <si>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</si>
  <si>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</si>
  <si>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</si>
  <si>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</si>
  <si>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</si>
  <si>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</si>
  <si>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</si>
  <si>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</si>
  <si>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</si>
  <si>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</si>
  <si>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</si>
  <si>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</si>
  <si>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</si>
  <si>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</si>
  <si>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</si>
  <si>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</si>
  <si>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</si>
  <si>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</si>
  <si>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</si>
  <si>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</si>
  <si>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</si>
  <si>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</si>
  <si>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</si>
  <si>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</si>
  <si>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</si>
  <si>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</si>
  <si>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</si>
  <si>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</si>
  <si>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</si>
  <si>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</si>
  <si>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</si>
  <si>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</si>
  <si>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</si>
  <si>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</si>
  <si>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</si>
  <si>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</si>
  <si>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</si>
  <si>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</si>
  <si>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</si>
  <si>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</si>
  <si>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</si>
  <si>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</si>
  <si>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</si>
  <si>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</si>
  <si>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</si>
  <si>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</si>
  <si>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</si>
  <si>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</si>
  <si>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</si>
  <si>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</si>
  <si>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</si>
  <si>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</si>
  <si>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</si>
  <si>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</si>
  <si>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</si>
  <si>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</si>
  <si>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</si>
  <si>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</si>
  <si>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</si>
  <si>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</si>
  <si>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</si>
  <si>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</si>
  <si>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</si>
  <si>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</si>
  <si>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</si>
  <si>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</si>
  <si>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</si>
  <si>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</si>
  <si>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</si>
  <si>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</si>
  <si>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</si>
  <si>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</si>
  <si>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</si>
  <si>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</si>
  <si>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</si>
  <si>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</si>
  <si>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</si>
  <si>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</si>
  <si>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</si>
  <si>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</si>
  <si>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</si>
  <si>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</si>
  <si>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</si>
  <si>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</si>
  <si>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</si>
  <si>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</si>
  <si>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</si>
  <si>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</si>
  <si>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</si>
  <si>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</si>
  <si>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</si>
  <si>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</si>
  <si>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</si>
  <si>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</si>
  <si>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</si>
  <si>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</si>
  <si>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</si>
  <si>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</si>
  <si>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</si>
  <si>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</si>
  <si>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</si>
  <si>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</si>
  <si>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</si>
  <si>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</si>
  <si>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</si>
  <si>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</si>
  <si>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</si>
  <si>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</si>
  <si>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</si>
  <si>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</si>
  <si>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</si>
  <si>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</si>
  <si>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</si>
  <si>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</si>
  <si>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</si>
  <si>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</si>
  <si>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</si>
  <si>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</si>
  <si>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</si>
  <si>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</si>
  <si>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</si>
  <si>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</si>
  <si>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</si>
  <si>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</si>
  <si>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</si>
  <si>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</si>
  <si>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</si>
  <si>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</si>
  <si>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</si>
  <si>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</si>
  <si>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</si>
  <si>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</si>
  <si>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</si>
  <si>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</si>
  <si>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</si>
  <si>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</si>
  <si>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</si>
  <si>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</si>
  <si>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</si>
  <si>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</si>
  <si>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</si>
  <si>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</si>
  <si>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</si>
  <si>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</si>
  <si>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</si>
  <si>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</si>
  <si>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</si>
  <si>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</si>
  <si>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</si>
  <si>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</si>
  <si>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</si>
  <si>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</si>
  <si>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</si>
  <si>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</si>
  <si>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</si>
  <si>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</si>
  <si>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</si>
  <si>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</si>
  <si>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</si>
  <si>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</si>
  <si>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</si>
  <si>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</si>
  <si>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</si>
  <si>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</si>
  <si>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</si>
  <si>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</si>
  <si>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</si>
  <si>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</si>
  <si>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</si>
  <si>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</si>
  <si>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</si>
  <si>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</si>
  <si>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</si>
  <si>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</si>
  <si>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</si>
  <si>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</si>
  <si>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</si>
  <si>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</si>
  <si>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</si>
  <si>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</si>
  <si>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</si>
  <si>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</si>
  <si>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</si>
  <si>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</si>
  <si>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</si>
  <si>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</si>
  <si>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</si>
  <si>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</si>
  <si>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</si>
  <si>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</si>
  <si>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</si>
  <si>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</si>
  <si>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</si>
  <si>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</si>
  <si>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</si>
  <si>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</si>
  <si>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</si>
  <si>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</si>
  <si>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</si>
  <si>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</si>
  <si>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</si>
  <si>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</si>
  <si>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</si>
  <si>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</si>
  <si>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</si>
  <si>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</si>
  <si>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</si>
  <si>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</si>
  <si>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</si>
  <si>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</si>
  <si>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</si>
  <si>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</si>
  <si>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</si>
  <si>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</si>
  <si>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</si>
  <si>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</si>
  <si>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</si>
  <si>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</si>
  <si>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</si>
  <si>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</si>
  <si>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</si>
  <si>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</si>
  <si>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</si>
  <si>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</si>
  <si>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</si>
  <si>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</si>
  <si>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</si>
  <si>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</si>
  <si>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</si>
  <si>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</si>
  <si>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</si>
  <si>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</si>
  <si>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</si>
  <si>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</si>
  <si>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</si>
  <si>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</si>
  <si>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</si>
  <si>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</si>
  <si>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</si>
  <si>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</si>
  <si>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</si>
  <si>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</si>
  <si>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</si>
  <si>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</si>
  <si>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</si>
  <si>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</si>
  <si>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</si>
  <si>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</si>
  <si>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</si>
  <si>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</si>
  <si>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</si>
  <si>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</si>
  <si>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</si>
  <si>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</si>
  <si>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</si>
  <si>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</si>
  <si>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</si>
  <si>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</si>
  <si>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</si>
  <si>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</si>
  <si>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</si>
  <si>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</si>
  <si>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</si>
  <si>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</si>
  <si>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</si>
  <si>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</si>
  <si>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</si>
  <si>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</si>
  <si>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</si>
  <si>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</si>
  <si>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</si>
  <si>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</si>
  <si>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</si>
  <si>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</si>
  <si>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</si>
  <si>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</si>
  <si>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</si>
  <si>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</si>
  <si>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</si>
  <si>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</si>
  <si>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</si>
  <si>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</si>
  <si>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</si>
  <si>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</si>
  <si>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</si>
  <si>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</si>
  <si>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</si>
  <si>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</si>
  <si>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</si>
  <si>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</si>
  <si>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</si>
  <si>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</si>
  <si>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</si>
  <si>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</si>
  <si>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</si>
  <si>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</si>
  <si>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</si>
  <si>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</si>
  <si>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</si>
  <si>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</si>
  <si>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</si>
  <si>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</si>
  <si>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</si>
  <si>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</si>
  <si>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</si>
  <si>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</si>
  <si>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</si>
  <si>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</si>
  <si>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</si>
  <si>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</si>
  <si>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</si>
  <si>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</si>
  <si>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</si>
  <si>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</si>
  <si>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</si>
  <si>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</si>
  <si>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</si>
  <si>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</si>
  <si>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</si>
  <si>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</si>
  <si>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</si>
  <si>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</si>
  <si>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</si>
  <si>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</si>
  <si>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</si>
  <si>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</si>
  <si>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</si>
  <si>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</si>
  <si>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</si>
  <si>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</si>
  <si>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</si>
  <si>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</si>
  <si>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</si>
  <si>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</si>
  <si>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</si>
  <si>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</si>
  <si>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</si>
  <si>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</si>
  <si>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</si>
  <si>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</si>
  <si>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</si>
  <si>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</si>
  <si>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</si>
  <si>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</si>
  <si>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</si>
  <si>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</si>
  <si>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</si>
  <si>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</si>
  <si>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</si>
  <si>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</si>
  <si>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</si>
  <si>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</si>
  <si>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</si>
  <si>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</si>
  <si>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</si>
  <si>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</si>
  <si>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</si>
  <si>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</si>
  <si>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</si>
  <si>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</si>
  <si>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</si>
  <si>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</si>
  <si>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</si>
  <si>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</si>
  <si>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</si>
  <si>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</si>
  <si>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</si>
  <si>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</si>
  <si>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</si>
  <si>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</si>
  <si>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</si>
  <si>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</si>
  <si>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</si>
  <si>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</si>
  <si>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</si>
  <si>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</si>
  <si>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</si>
  <si>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</si>
  <si>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</si>
  <si>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</si>
  <si>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</si>
  <si>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</si>
  <si>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</si>
  <si>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</si>
  <si>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</si>
  <si>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</si>
  <si>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</si>
  <si>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</si>
  <si>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</si>
  <si>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</si>
  <si>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</si>
  <si>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</si>
  <si>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</si>
  <si>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</si>
  <si>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</si>
  <si>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</si>
  <si>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</si>
  <si>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</si>
  <si>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</si>
  <si>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</si>
  <si>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</si>
  <si>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</si>
  <si>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</si>
  <si>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</si>
  <si>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</si>
  <si>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</si>
  <si>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</si>
  <si>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</si>
  <si>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</si>
  <si>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</si>
  <si>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</si>
  <si>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</si>
  <si>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</si>
  <si>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</si>
  <si>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</si>
  <si>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</si>
  <si>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</si>
  <si>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</si>
  <si>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</si>
  <si>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</si>
  <si>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</si>
  <si>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</si>
  <si>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</si>
  <si>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</si>
  <si>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</si>
  <si>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</si>
  <si>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</si>
  <si>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</si>
  <si>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</si>
  <si>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</si>
  <si>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</si>
  <si>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</si>
  <si>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</si>
  <si>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</si>
  <si>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</si>
  <si>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</si>
  <si>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</si>
  <si>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</si>
  <si>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</si>
  <si>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</si>
  <si>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</si>
  <si>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</si>
  <si>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</si>
  <si>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</si>
  <si>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</si>
  <si>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</si>
  <si>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</si>
  <si>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</si>
  <si>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</si>
  <si>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</si>
  <si>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</si>
  <si>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</si>
  <si>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</si>
  <si>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</si>
  <si>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</si>
  <si>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</si>
  <si>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</si>
  <si>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</si>
  <si>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</si>
  <si>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</si>
  <si>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</si>
  <si>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</si>
  <si>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</si>
  <si>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</si>
  <si>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</si>
  <si>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</si>
  <si>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</si>
  <si>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</si>
  <si>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</si>
  <si>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</si>
  <si>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</si>
  <si>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</si>
  <si>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</si>
  <si>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</si>
  <si>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</si>
  <si>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</si>
  <si>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</si>
  <si>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</si>
  <si>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</si>
  <si>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</si>
  <si>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</si>
  <si>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</si>
  <si>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</si>
  <si>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</si>
  <si>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</si>
  <si>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</si>
  <si>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</si>
  <si>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</si>
  <si>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</si>
  <si>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</si>
  <si>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</si>
  <si>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</si>
  <si>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</si>
  <si>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</si>
  <si>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</si>
  <si>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</si>
  <si>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</si>
  <si>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</si>
  <si>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</si>
  <si>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</si>
  <si>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</si>
  <si>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</si>
  <si>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</si>
  <si>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</si>
  <si>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</si>
  <si>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</si>
  <si>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</si>
  <si>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</si>
  <si>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</si>
  <si>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</si>
  <si>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</si>
  <si>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</si>
  <si>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</si>
  <si>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</si>
  <si>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</si>
  <si>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</si>
  <si>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</si>
  <si>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</si>
  <si>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</si>
  <si>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</si>
  <si>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</si>
  <si>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</si>
  <si>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</si>
  <si>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</si>
  <si>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</si>
  <si>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</si>
  <si>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</si>
  <si>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</si>
  <si>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</si>
  <si>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</si>
  <si>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</si>
  <si>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</si>
  <si>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</si>
  <si>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</si>
  <si>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</si>
  <si>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</si>
  <si>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</si>
  <si>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</si>
  <si>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</si>
  <si>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</si>
  <si>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</si>
  <si>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</si>
  <si>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</si>
  <si>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</si>
  <si>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</si>
  <si>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</si>
  <si>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</si>
  <si>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</si>
  <si>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</si>
  <si>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</si>
  <si>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</si>
  <si>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</si>
  <si>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</si>
  <si>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</si>
  <si>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</si>
  <si>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</si>
  <si>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</si>
  <si>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</si>
  <si>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</si>
  <si>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</si>
  <si>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</si>
  <si>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</si>
  <si>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</si>
  <si>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</si>
  <si>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</si>
  <si>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</si>
  <si>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</si>
  <si>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</si>
  <si>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</si>
  <si>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</si>
  <si>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</si>
  <si>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</si>
  <si>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</si>
  <si>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</si>
  <si>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</si>
  <si>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</si>
  <si>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</si>
  <si>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</si>
  <si>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</si>
  <si>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</si>
  <si>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</si>
  <si>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</si>
  <si>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</si>
  <si>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</si>
  <si>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</si>
  <si>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</si>
  <si>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</si>
  <si>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</si>
  <si>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</si>
  <si>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</si>
  <si>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</si>
  <si>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</si>
  <si>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</si>
  <si>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</si>
  <si>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</si>
  <si>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</si>
  <si>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</si>
  <si>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</si>
  <si>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</si>
  <si>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</si>
  <si>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</si>
  <si>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</si>
  <si>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</si>
  <si>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</si>
  <si>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</si>
  <si>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</si>
  <si>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</si>
  <si>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</si>
  <si>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</si>
  <si>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</si>
  <si>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</si>
  <si>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</si>
  <si>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</si>
  <si>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</si>
  <si>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</si>
  <si>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</si>
  <si>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</si>
  <si>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</si>
  <si>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</si>
  <si>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</si>
  <si>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</si>
  <si>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</si>
  <si>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</si>
  <si>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</si>
  <si>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</si>
  <si>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</si>
  <si>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</si>
  <si>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</si>
  <si>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</si>
  <si>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</si>
  <si>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</si>
  <si>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</si>
  <si>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</si>
  <si>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</si>
  <si>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</si>
  <si>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</si>
  <si>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</si>
  <si>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</si>
  <si>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</si>
  <si>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</si>
  <si>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</si>
  <si>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</si>
  <si>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</si>
  <si>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</si>
  <si>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</si>
  <si>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</si>
  <si>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</si>
  <si>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</si>
  <si>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</si>
  <si>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</si>
  <si>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</si>
  <si>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</si>
  <si>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</si>
  <si>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</si>
  <si>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</si>
  <si>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</si>
  <si>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</si>
  <si>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</si>
  <si>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</si>
  <si>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</si>
  <si>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</si>
  <si>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</si>
  <si>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</si>
  <si>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</si>
  <si>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</si>
  <si>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</si>
  <si>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</si>
  <si>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</si>
  <si>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</si>
  <si>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</si>
  <si>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</si>
  <si>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</si>
  <si>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</si>
  <si>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</si>
  <si>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</si>
  <si>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</si>
  <si>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</si>
  <si>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</si>
  <si>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</si>
  <si>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</si>
  <si>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</si>
  <si>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</si>
  <si>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</si>
  <si>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</si>
  <si>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</si>
  <si>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</si>
  <si>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</si>
  <si>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</si>
  <si>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</si>
  <si>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</si>
  <si>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</si>
  <si>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</si>
  <si>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</si>
  <si>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</si>
  <si>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</si>
  <si>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</si>
  <si>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</si>
  <si>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</si>
  <si>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</si>
  <si>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</si>
  <si>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</si>
  <si>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</si>
  <si>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</si>
  <si>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</si>
  <si>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</si>
  <si>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</si>
  <si>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</si>
  <si>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</si>
  <si>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</si>
  <si>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</si>
  <si>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</si>
  <si>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</si>
  <si>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</si>
  <si>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</si>
  <si>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</si>
  <si>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</si>
  <si>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</si>
  <si>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</si>
  <si>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</si>
  <si>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</si>
  <si>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</si>
  <si>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</si>
  <si>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</si>
  <si>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</si>
  <si>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</si>
  <si>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</si>
  <si>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</si>
  <si>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</si>
  <si>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</si>
  <si>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</si>
  <si>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</si>
  <si>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</si>
  <si>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</si>
  <si>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</si>
  <si>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</si>
  <si>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</si>
  <si>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</si>
  <si>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</si>
  <si>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</si>
  <si>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</si>
  <si>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</si>
  <si>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</si>
  <si>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</si>
  <si>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</si>
  <si>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</si>
  <si>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</si>
  <si>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</si>
  <si>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</si>
  <si>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</si>
  <si>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</si>
  <si>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</si>
  <si>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</si>
  <si>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</si>
  <si>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</si>
  <si>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</si>
  <si>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</si>
  <si>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</si>
  <si>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</si>
  <si>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</si>
  <si>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</si>
  <si>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</si>
  <si>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</si>
  <si>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</si>
  <si>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</si>
  <si>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</si>
  <si>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</si>
  <si>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</si>
  <si>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</si>
  <si>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</si>
  <si>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</si>
  <si>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</si>
  <si>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</si>
  <si>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</si>
  <si>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</si>
  <si>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</si>
  <si>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</si>
  <si>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</si>
  <si>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</si>
  <si>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</si>
  <si>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</si>
  <si>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</si>
  <si>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</si>
  <si>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</si>
  <si>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</si>
  <si>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</si>
  <si>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</si>
  <si>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</si>
  <si>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</si>
  <si>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</si>
  <si>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</si>
  <si>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</si>
  <si>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</si>
  <si>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</si>
  <si>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</si>
  <si>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</si>
  <si>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</si>
  <si>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</si>
  <si>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</si>
  <si>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</si>
  <si>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</si>
  <si>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</si>
  <si>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</si>
  <si>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</si>
  <si>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</si>
  <si>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</si>
  <si>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</si>
  <si>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</si>
  <si>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</si>
  <si>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</si>
  <si>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</si>
  <si>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</si>
  <si>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</si>
  <si>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</si>
  <si>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</si>
  <si>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</si>
  <si>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</si>
  <si>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</si>
  <si>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</si>
  <si>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</si>
  <si>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</si>
  <si>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</si>
  <si>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</si>
  <si>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</si>
  <si>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</si>
  <si>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</si>
  <si>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</si>
  <si>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</si>
  <si>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</si>
  <si>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</si>
  <si>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</si>
  <si>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</si>
  <si>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</si>
  <si>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</si>
  <si>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</si>
  <si>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</si>
  <si>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</si>
  <si>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</si>
  <si>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</si>
  <si>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</si>
  <si>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</si>
  <si>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</si>
  <si>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</si>
  <si>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</si>
  <si>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</si>
  <si>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</si>
  <si>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</si>
  <si>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</si>
  <si>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</si>
  <si>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</si>
  <si>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</si>
  <si>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</si>
  <si>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</si>
  <si>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</si>
  <si>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</si>
  <si>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</si>
  <si>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</si>
  <si>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</si>
  <si>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</si>
  <si>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</si>
  <si>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</si>
  <si>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</si>
  <si>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</si>
  <si>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</si>
  <si>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</si>
  <si>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</si>
  <si>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</si>
  <si>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</si>
  <si>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</si>
  <si>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</si>
  <si>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</si>
  <si>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</si>
  <si>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</si>
  <si>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</si>
  <si>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</si>
  <si>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</si>
  <si>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</si>
  <si>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</si>
  <si>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</si>
  <si>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</si>
  <si>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</si>
  <si>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</si>
  <si>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</si>
  <si>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</si>
  <si>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</si>
  <si>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</si>
  <si>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</si>
  <si>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</si>
  <si>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</si>
  <si>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</si>
  <si>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</si>
  <si>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</si>
  <si>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</si>
  <si>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</si>
  <si>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</si>
  <si>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</si>
  <si>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</si>
  <si>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</si>
  <si>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</si>
  <si>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</si>
  <si>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</si>
  <si>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</si>
  <si>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</si>
  <si>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</si>
  <si>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</si>
  <si>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</si>
  <si>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</si>
  <si>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</si>
  <si>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</si>
  <si>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</si>
  <si>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</si>
  <si>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</si>
  <si>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</si>
  <si>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</si>
  <si>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</si>
  <si>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</si>
  <si>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</si>
  <si>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</si>
  <si>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</si>
  <si>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</si>
  <si>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</si>
  <si>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</si>
  <si>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</si>
  <si>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</si>
  <si>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</si>
  <si>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</si>
  <si>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</si>
  <si>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</si>
  <si>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</si>
  <si>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</si>
  <si>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</si>
  <si>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</si>
  <si>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</si>
  <si>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</si>
  <si>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</si>
  <si>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</si>
  <si>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</si>
  <si>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</si>
  <si>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</si>
  <si>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</si>
  <si>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</si>
  <si>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</si>
  <si>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</si>
  <si>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</si>
  <si>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</si>
  <si>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</si>
  <si>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</si>
  <si>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</si>
  <si>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</si>
  <si>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</si>
  <si>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</si>
  <si>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</si>
  <si>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</si>
  <si>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</si>
  <si>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</si>
  <si>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</si>
  <si>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</si>
  <si>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</si>
  <si>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</si>
  <si>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</si>
  <si>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</si>
  <si>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</si>
  <si>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</si>
  <si>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</si>
  <si>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</si>
  <si>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</si>
  <si>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</si>
  <si>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</si>
  <si>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</si>
  <si>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</si>
  <si>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</si>
  <si>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</si>
  <si>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</si>
  <si>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</si>
  <si>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</si>
  <si>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</si>
  <si>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</si>
  <si>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</si>
  <si>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</si>
  <si>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</si>
  <si>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</si>
  <si>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</si>
  <si>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</si>
  <si>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</si>
  <si>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</si>
  <si>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</si>
  <si>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</si>
  <si>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</si>
  <si>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</si>
  <si>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</si>
  <si>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</si>
  <si>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</si>
  <si>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</si>
  <si>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</si>
  <si>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</si>
  <si>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</si>
  <si>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</si>
  <si>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</si>
  <si>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</si>
  <si>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</si>
  <si>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</si>
  <si>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</si>
  <si>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</si>
  <si>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</si>
  <si>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</si>
  <si>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</si>
  <si>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</si>
  <si>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</si>
  <si>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</si>
  <si>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</si>
  <si>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</si>
  <si>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</si>
  <si>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</si>
  <si>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</si>
  <si>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</si>
  <si>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</si>
  <si>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</si>
  <si>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</si>
  <si>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</si>
  <si>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</si>
  <si>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</si>
  <si>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</si>
  <si>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</si>
  <si>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</si>
  <si>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</si>
  <si>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</si>
  <si>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</si>
  <si>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</si>
  <si>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</si>
  <si>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</si>
  <si>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</si>
  <si>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</si>
  <si>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</si>
  <si>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</si>
  <si>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</si>
  <si>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</si>
  <si>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</si>
  <si>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</si>
  <si>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</si>
  <si>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</si>
  <si>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</si>
  <si>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</si>
  <si>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</si>
  <si>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</si>
  <si>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</si>
  <si>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</si>
  <si>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</si>
  <si>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</si>
  <si>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</si>
  <si>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</si>
  <si>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</si>
  <si>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</si>
  <si>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</si>
  <si>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</si>
  <si>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</si>
  <si>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</si>
  <si>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</si>
  <si>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</si>
  <si>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</si>
  <si>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</si>
  <si>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</si>
  <si>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</si>
  <si>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</si>
  <si>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</si>
  <si>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</si>
  <si>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</si>
  <si>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</si>
  <si>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</si>
  <si>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</si>
  <si>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</si>
  <si>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</si>
  <si>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</si>
  <si>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</si>
  <si>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</si>
  <si>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</si>
  <si>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</si>
  <si>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</si>
  <si>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</si>
  <si>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</si>
  <si>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</si>
  <si>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</si>
  <si>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</si>
  <si>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</si>
  <si>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</si>
  <si>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</si>
  <si>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</si>
  <si>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</si>
  <si>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</si>
  <si>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</si>
  <si>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</si>
  <si>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</si>
  <si>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</si>
  <si>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</si>
  <si>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</si>
  <si>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</si>
  <si>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</si>
  <si>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</si>
  <si>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</si>
  <si>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</si>
  <si>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</si>
  <si>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</si>
  <si>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</si>
  <si>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</si>
  <si>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</si>
  <si>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</si>
  <si>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</si>
  <si>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</si>
  <si>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</si>
  <si>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</si>
  <si>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</si>
  <si>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</si>
  <si>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</si>
  <si>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</si>
  <si>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</si>
  <si>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</si>
  <si>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</si>
  <si>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</si>
  <si>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</si>
  <si>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</si>
  <si>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</si>
  <si>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</si>
  <si>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</si>
  <si>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</si>
  <si>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</si>
  <si>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</si>
  <si>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</si>
  <si>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</si>
  <si>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</si>
  <si>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</si>
  <si>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</si>
  <si>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</si>
  <si>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</si>
  <si>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</si>
  <si>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</si>
  <si>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</si>
  <si>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</si>
  <si>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</si>
  <si>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</si>
  <si>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</si>
  <si>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</si>
  <si>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</si>
  <si>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</si>
  <si>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</si>
  <si>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</si>
  <si>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</si>
  <si>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</si>
  <si>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</si>
  <si>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</si>
  <si>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</si>
  <si>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</si>
  <si>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</si>
  <si>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</si>
  <si>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</si>
  <si>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</si>
  <si>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</si>
  <si>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</si>
  <si>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</si>
  <si>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</si>
  <si>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</si>
  <si>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</si>
  <si>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</si>
  <si>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</si>
  <si>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</si>
  <si>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</si>
  <si>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</si>
  <si>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</si>
  <si>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</si>
  <si>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</si>
  <si>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</si>
  <si>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</si>
  <si>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</si>
  <si>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</si>
  <si>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</si>
  <si>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</si>
  <si>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</si>
  <si>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</si>
  <si>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</si>
  <si>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</si>
  <si>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</si>
  <si>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</si>
  <si>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</si>
  <si>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</si>
  <si>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</si>
  <si>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</si>
  <si>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</si>
  <si>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</si>
  <si>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</si>
  <si>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</si>
  <si>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</si>
  <si>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</si>
  <si>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</si>
  <si>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</si>
  <si>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</si>
  <si>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</si>
  <si>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</si>
  <si>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</si>
  <si>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</si>
  <si>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</si>
  <si>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</si>
  <si>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</si>
  <si>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</si>
  <si>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</si>
  <si>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</si>
  <si>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</si>
  <si>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</si>
  <si>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</si>
  <si>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</si>
  <si>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</si>
  <si>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</si>
  <si>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</si>
  <si>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</si>
  <si>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</si>
  <si>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</si>
  <si>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</si>
  <si>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</si>
  <si>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</si>
  <si>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</si>
  <si>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</si>
  <si>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</si>
  <si>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</si>
  <si>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</si>
  <si>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</si>
  <si>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</si>
  <si>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</si>
  <si>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</si>
  <si>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</si>
  <si>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</si>
  <si>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</si>
  <si>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</si>
  <si>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</si>
  <si>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</si>
  <si>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</si>
  <si>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</si>
  <si>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</si>
  <si>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</si>
  <si>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</si>
  <si>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</si>
  <si>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</si>
  <si>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</si>
  <si>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</si>
  <si>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</si>
  <si>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</si>
  <si>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</si>
  <si>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</si>
  <si>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</si>
  <si>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</si>
  <si>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</si>
  <si>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</si>
  <si>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</si>
  <si>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</si>
  <si>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</si>
  <si>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</si>
  <si>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</si>
  <si>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</si>
  <si>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</si>
  <si>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</si>
  <si>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</si>
  <si>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</si>
  <si>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</si>
  <si>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</si>
  <si>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</si>
  <si>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</si>
  <si>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</si>
  <si>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</si>
  <si>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</si>
  <si>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</si>
  <si>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</si>
  <si>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</si>
  <si>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</si>
  <si>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</si>
  <si>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</si>
  <si>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</si>
  <si>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</si>
  <si>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</si>
  <si>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</si>
  <si>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</si>
  <si>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</si>
  <si>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</si>
  <si>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</si>
  <si>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</si>
  <si>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</si>
  <si>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</si>
  <si>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</si>
  <si>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</si>
  <si>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</si>
  <si>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</si>
  <si>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</si>
  <si>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</si>
  <si>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</si>
  <si>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</si>
  <si>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</si>
  <si>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</si>
  <si>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</si>
  <si>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</si>
  <si>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</si>
  <si>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</si>
  <si>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</si>
  <si>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</si>
  <si>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</si>
  <si>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</si>
  <si>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</si>
  <si>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</si>
  <si>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</si>
  <si>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</si>
  <si>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</si>
  <si>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</si>
  <si>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</si>
  <si>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</si>
  <si>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</si>
  <si>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</si>
  <si>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</si>
  <si>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</si>
  <si>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</si>
  <si>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</si>
  <si>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</si>
  <si>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</si>
  <si>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</si>
  <si>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</si>
  <si>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</si>
  <si>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</si>
  <si>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</si>
  <si>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</si>
  <si>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</si>
  <si>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</si>
  <si>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</si>
  <si>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</si>
  <si>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</si>
  <si>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</si>
  <si>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</si>
  <si>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</si>
  <si>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</si>
  <si>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</si>
  <si>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</si>
  <si>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</si>
  <si>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</si>
  <si>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</si>
  <si>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</si>
  <si>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</si>
  <si>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</si>
  <si>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</si>
  <si>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</si>
  <si>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</si>
  <si>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</si>
  <si>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</si>
  <si>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</si>
  <si>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</si>
  <si>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</si>
  <si>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</si>
  <si>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</si>
  <si>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</si>
  <si>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</si>
  <si>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</si>
  <si>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</si>
  <si>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</si>
  <si>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</si>
  <si>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</si>
  <si>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</si>
  <si>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</si>
  <si>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</si>
  <si>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</si>
  <si>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</si>
  <si>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</si>
  <si>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</si>
  <si>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</si>
  <si>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</si>
  <si>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</si>
  <si>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</si>
  <si>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</si>
  <si>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</si>
  <si>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</si>
  <si>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</si>
  <si>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</si>
  <si>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</si>
  <si>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</si>
  <si>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</si>
  <si>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</si>
  <si>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</si>
  <si>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</si>
  <si>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</si>
  <si>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</si>
  <si>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</si>
  <si>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</si>
  <si>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</si>
  <si>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</si>
  <si>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</si>
  <si>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</si>
  <si>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</si>
  <si>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</si>
  <si>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</si>
  <si>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</si>
  <si>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</si>
  <si>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</si>
  <si>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</si>
  <si>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</si>
  <si>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</si>
  <si>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</si>
  <si>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</si>
  <si>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</si>
  <si>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</si>
  <si>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</si>
  <si>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</si>
  <si>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</si>
  <si>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</si>
  <si>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</si>
  <si>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</si>
  <si>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</si>
  <si>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</si>
  <si>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</si>
  <si>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</si>
  <si>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</si>
  <si>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</si>
  <si>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</si>
  <si>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</si>
  <si>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</si>
  <si>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</si>
  <si>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</si>
  <si>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</si>
  <si>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</si>
  <si>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</si>
  <si>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</si>
  <si>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</si>
  <si>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</si>
  <si>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</si>
  <si>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</si>
  <si>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</si>
  <si>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</si>
  <si>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</si>
  <si>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</si>
  <si>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</si>
  <si>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</si>
  <si>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</si>
  <si>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</si>
  <si>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</si>
  <si>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</si>
  <si>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</si>
  <si>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</si>
  <si>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</si>
  <si>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</si>
  <si>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</si>
  <si>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</si>
  <si>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</si>
  <si>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</si>
  <si>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</si>
  <si>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</si>
  <si>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</si>
  <si>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</si>
  <si>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</si>
  <si>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</si>
  <si>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</si>
  <si>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</si>
  <si>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</si>
  <si>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</si>
  <si>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</si>
  <si>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</si>
  <si>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</si>
  <si>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</si>
  <si>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</si>
  <si>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</si>
  <si>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</si>
  <si>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</si>
  <si>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</si>
  <si>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</si>
  <si>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</si>
  <si>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</si>
  <si>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</si>
  <si>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</si>
  <si>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</si>
  <si>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</si>
  <si>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</si>
  <si>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</si>
  <si>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</si>
  <si>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</si>
  <si>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</si>
  <si>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</si>
  <si>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</si>
  <si>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</si>
  <si>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</si>
  <si>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</si>
  <si>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</si>
  <si>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</si>
  <si>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</si>
  <si>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</si>
  <si>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</si>
  <si>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</si>
  <si>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</si>
  <si>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</si>
  <si>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</si>
  <si>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</si>
  <si>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</si>
  <si>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</si>
  <si>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</si>
  <si>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</si>
  <si>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</si>
  <si>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</si>
  <si>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</si>
  <si>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</si>
  <si>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</si>
  <si>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</si>
  <si>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</si>
  <si>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</si>
  <si>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</si>
  <si>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</si>
  <si>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</si>
  <si>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</si>
  <si>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</si>
  <si>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</si>
  <si>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</si>
  <si>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</si>
  <si>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</si>
  <si>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</si>
  <si>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</si>
  <si>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</si>
  <si>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</si>
  <si>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</si>
  <si>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</si>
  <si>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</si>
  <si>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</si>
  <si>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</si>
  <si>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</si>
  <si>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</si>
  <si>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</si>
  <si>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</si>
  <si>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</si>
  <si>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</si>
  <si>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</si>
  <si>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</si>
  <si>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</si>
  <si>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</si>
  <si>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</si>
  <si>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</si>
  <si>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</si>
  <si>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</si>
  <si>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</si>
  <si>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</si>
  <si>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</si>
  <si>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</si>
  <si>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</si>
  <si>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</si>
  <si>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</si>
  <si>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</si>
  <si>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</si>
  <si>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</si>
  <si>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</si>
  <si>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</si>
  <si>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</si>
  <si>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</si>
  <si>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</si>
  <si>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</si>
  <si>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</si>
  <si>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</si>
  <si>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</si>
  <si>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</si>
  <si>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</si>
  <si>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</si>
  <si>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</si>
  <si>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</si>
  <si>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</si>
  <si>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</si>
  <si>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</si>
  <si>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</si>
  <si>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</si>
  <si>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</si>
  <si>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</si>
  <si>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</si>
  <si>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</si>
  <si>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</si>
  <si>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</si>
  <si>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</si>
  <si>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</si>
  <si>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</si>
  <si>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</si>
  <si>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</si>
  <si>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</si>
  <si>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</si>
  <si>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</si>
  <si>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</si>
  <si>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</si>
  <si>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</si>
  <si>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</si>
  <si>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</si>
  <si>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</si>
  <si>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</si>
  <si>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</si>
  <si>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</si>
  <si>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</si>
  <si>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</si>
  <si>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</si>
  <si>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</si>
  <si>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</si>
  <si>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</si>
  <si>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</si>
  <si>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</si>
  <si>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</si>
  <si>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</si>
  <si>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</si>
  <si>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</si>
  <si>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</si>
  <si>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</si>
  <si>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</si>
  <si>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</si>
  <si>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</si>
  <si>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</si>
  <si>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</si>
  <si>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</si>
  <si>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</si>
  <si>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</si>
  <si>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</si>
  <si>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</si>
  <si>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</si>
  <si>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</si>
  <si>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</si>
  <si>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</si>
  <si>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</si>
  <si>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</si>
  <si>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</si>
  <si>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</si>
  <si>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</si>
  <si>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</si>
  <si>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</si>
  <si>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</si>
  <si>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</si>
  <si>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</si>
  <si>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</si>
  <si>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</si>
  <si>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</si>
  <si>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</si>
  <si>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</si>
  <si>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</si>
  <si>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</si>
  <si>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</si>
  <si>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</si>
  <si>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</si>
  <si>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</si>
  <si>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</si>
  <si>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</si>
  <si>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</si>
  <si>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</si>
  <si>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</si>
  <si>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</si>
  <si>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</si>
  <si>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</si>
  <si>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</si>
  <si>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</si>
  <si>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</si>
  <si>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</si>
  <si>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</si>
  <si>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</si>
  <si>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</si>
  <si>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</si>
  <si>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</si>
  <si>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</si>
  <si>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</si>
  <si>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</si>
  <si>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</si>
  <si>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</si>
  <si>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</si>
  <si>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</si>
  <si>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</si>
  <si>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</si>
  <si>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</si>
  <si>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</si>
  <si>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</si>
  <si>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</si>
  <si>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</si>
  <si>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</si>
  <si>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</si>
  <si>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</si>
  <si>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</si>
  <si>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</si>
  <si>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</si>
  <si>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</si>
  <si>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</si>
  <si>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</si>
  <si>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</si>
  <si>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</si>
  <si>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</si>
  <si>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</si>
  <si>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</si>
  <si>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</si>
  <si>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</si>
  <si>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</si>
  <si>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</si>
  <si>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</si>
  <si>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</si>
  <si>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</si>
  <si>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</si>
  <si>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</si>
  <si>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</si>
  <si>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</si>
  <si>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</si>
  <si>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</si>
  <si>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</si>
  <si>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</si>
  <si>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</si>
  <si>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</si>
  <si>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</si>
  <si>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</si>
  <si>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</si>
  <si>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</si>
  <si>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</si>
  <si>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</si>
  <si>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</si>
  <si>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</si>
  <si>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</si>
  <si>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</si>
  <si>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</si>
  <si>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</si>
  <si>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</si>
  <si>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</si>
  <si>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</si>
  <si>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</si>
  <si>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</si>
  <si>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</si>
  <si>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</si>
  <si>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</si>
  <si>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</si>
  <si>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</si>
  <si>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</si>
  <si>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</si>
  <si>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</si>
  <si>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</si>
  <si>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</si>
  <si>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</si>
  <si>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</si>
  <si>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</si>
  <si>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</si>
  <si>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</si>
  <si>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</si>
  <si>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</si>
  <si>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</si>
  <si>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</si>
  <si>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</si>
  <si>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</si>
  <si>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</si>
  <si>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</si>
  <si>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</si>
  <si>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</si>
  <si>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</si>
  <si>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</si>
  <si>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</si>
  <si>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</si>
  <si>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</si>
  <si>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</si>
  <si>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</si>
  <si>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</si>
  <si>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</si>
  <si>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</si>
  <si>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</si>
  <si>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</si>
  <si>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</si>
  <si>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</si>
  <si>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</si>
  <si>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</si>
  <si>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</si>
  <si>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</si>
  <si>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</si>
  <si>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</si>
  <si>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</si>
  <si>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</si>
  <si>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</si>
  <si>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</si>
  <si>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</si>
  <si>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</si>
  <si>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</si>
  <si>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</si>
  <si>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</si>
  <si>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</si>
  <si>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</si>
  <si>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</si>
  <si>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</si>
  <si>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</si>
  <si>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</si>
  <si>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</si>
  <si>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</si>
  <si>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</si>
  <si>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</si>
  <si>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</si>
  <si>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</si>
  <si>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</si>
  <si>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</si>
  <si>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</si>
  <si>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</si>
  <si>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</si>
  <si>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</si>
  <si>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</si>
  <si>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</si>
  <si>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</si>
  <si>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</si>
  <si>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</si>
  <si>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</si>
  <si>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</si>
  <si>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</si>
  <si>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</si>
  <si>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</si>
  <si>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</si>
  <si>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</si>
  <si>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</si>
  <si>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</si>
  <si>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</si>
  <si>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</si>
  <si>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</si>
  <si>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</si>
  <si>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</si>
  <si>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</si>
  <si>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</si>
  <si>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</si>
  <si>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</si>
  <si>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</si>
  <si>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</si>
  <si>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</si>
  <si>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</si>
  <si>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</si>
  <si>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</si>
  <si>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</si>
  <si>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</si>
  <si>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</si>
  <si>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</si>
  <si>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</si>
  <si>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</si>
  <si>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</si>
  <si>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</si>
  <si>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</si>
  <si>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</si>
  <si>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</si>
  <si>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</si>
  <si>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</si>
  <si>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</si>
  <si>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</si>
  <si>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</si>
  <si>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</si>
  <si>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</si>
  <si>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</si>
  <si>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</si>
  <si>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</si>
  <si>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</si>
  <si>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</si>
  <si>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</si>
  <si>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</si>
  <si>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</si>
  <si>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</si>
  <si>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</si>
  <si>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</si>
  <si>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</si>
  <si>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</si>
  <si>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</si>
  <si>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</si>
  <si>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</si>
  <si>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</si>
  <si>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</si>
  <si>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</si>
  <si>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</si>
  <si>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</si>
  <si>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</si>
  <si>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</si>
  <si>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</si>
  <si>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</si>
  <si>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</si>
  <si>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</si>
  <si>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</si>
  <si>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</si>
  <si>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</si>
  <si>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</si>
  <si>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</si>
  <si>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</si>
  <si>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</si>
  <si>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</si>
  <si>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</si>
  <si>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</si>
  <si>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</si>
  <si>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</si>
  <si>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</si>
  <si>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</si>
  <si>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</si>
  <si>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</si>
  <si>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</si>
  <si>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</si>
  <si>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</si>
  <si>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</si>
  <si>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</si>
  <si>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</si>
  <si>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</si>
  <si>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</si>
  <si>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</si>
  <si>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</si>
  <si>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</si>
  <si>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</si>
  <si>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</si>
  <si>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</si>
  <si>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</si>
  <si>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</si>
  <si>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</si>
  <si>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</si>
  <si>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</si>
  <si>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</si>
  <si>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</si>
  <si>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</si>
  <si>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</si>
  <si>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</si>
  <si>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</si>
  <si>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</si>
  <si>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</si>
  <si>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</si>
  <si>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</si>
  <si>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</si>
  <si>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</si>
  <si>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</si>
  <si>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</si>
  <si>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</si>
  <si>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</si>
  <si>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</si>
  <si>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</si>
  <si>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</si>
  <si>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</si>
  <si>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</si>
  <si>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</si>
  <si>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</si>
  <si>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</si>
  <si>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</si>
  <si>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</si>
  <si>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</si>
  <si>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</si>
  <si>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</si>
  <si>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</si>
  <si>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</si>
  <si>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</si>
  <si>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</si>
  <si>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</si>
  <si>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</si>
  <si>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</si>
  <si>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</si>
  <si>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</si>
  <si>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</si>
  <si>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</si>
  <si>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</si>
  <si>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</si>
  <si>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</si>
  <si>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</si>
  <si>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</si>
  <si>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</si>
  <si>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</si>
  <si>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</si>
  <si>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</si>
  <si>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</si>
  <si>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</si>
  <si>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</si>
  <si>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</si>
  <si>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</si>
  <si>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</si>
  <si>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</si>
  <si>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</si>
  <si>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</si>
  <si>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</si>
  <si>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</si>
  <si>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</si>
  <si>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</si>
  <si>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</si>
  <si>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</si>
  <si>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</si>
  <si>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</si>
  <si>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</si>
  <si>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</si>
  <si>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</si>
  <si>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</si>
  <si>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</si>
  <si>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</si>
  <si>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</si>
  <si>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</si>
  <si>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</si>
  <si>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</si>
  <si>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</si>
  <si>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</si>
  <si>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</si>
  <si>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</si>
  <si>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</si>
  <si>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</si>
  <si>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</si>
  <si>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</si>
  <si>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</si>
  <si>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</si>
  <si>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</si>
  <si>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</si>
  <si>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</si>
  <si>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</si>
  <si>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</si>
  <si>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</si>
  <si>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</si>
  <si>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</si>
  <si>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</si>
  <si>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</si>
  <si>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</si>
  <si>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</si>
  <si>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</si>
  <si>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</si>
  <si>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</si>
  <si>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</si>
  <si>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</si>
  <si>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</si>
  <si>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</si>
  <si>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</si>
  <si>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</si>
  <si>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</si>
  <si>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</si>
  <si>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</si>
  <si>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</si>
  <si>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</si>
  <si>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</si>
  <si>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</si>
  <si>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</si>
  <si>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</si>
  <si>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</si>
  <si>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</si>
  <si>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</si>
  <si>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</si>
  <si>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</si>
  <si>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</si>
  <si>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</si>
  <si>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</si>
  <si>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</si>
  <si>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</si>
  <si>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</si>
  <si>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</si>
  <si>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</si>
  <si>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</si>
  <si>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</si>
  <si>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</si>
  <si>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</si>
  <si>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</si>
  <si>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</si>
  <si>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</si>
  <si>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</si>
  <si>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</si>
  <si>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</si>
  <si>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</si>
  <si>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</si>
  <si>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</si>
  <si>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</si>
  <si>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</si>
  <si>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</si>
  <si>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</si>
  <si>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</si>
  <si>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</si>
  <si>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</si>
  <si>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</si>
  <si>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</si>
  <si>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</si>
  <si>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</si>
  <si>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</si>
  <si>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</si>
  <si>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</si>
  <si>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</si>
  <si>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</si>
  <si>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</si>
  <si>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</si>
  <si>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</si>
  <si>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</si>
  <si>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</si>
  <si>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</si>
  <si>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</si>
  <si>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</si>
  <si>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</si>
  <si>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</si>
  <si>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</si>
  <si>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</si>
  <si>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</si>
  <si>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</si>
  <si>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</si>
  <si>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</si>
  <si>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</si>
  <si>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</si>
  <si>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</si>
  <si>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</si>
  <si>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</si>
  <si>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</si>
  <si>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</si>
  <si>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</si>
  <si>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</si>
  <si>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</si>
  <si>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</si>
  <si>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</si>
  <si>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</si>
  <si>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</si>
  <si>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</si>
  <si>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</si>
  <si>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</si>
  <si>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</si>
  <si>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</si>
  <si>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</si>
  <si>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</si>
  <si>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</si>
  <si>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</si>
  <si>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</si>
  <si>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</si>
  <si>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</si>
  <si>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</si>
  <si>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</si>
  <si>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</si>
  <si>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</si>
  <si>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</si>
  <si>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</si>
  <si>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</si>
  <si>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</si>
  <si>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</si>
  <si>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</si>
  <si>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</si>
  <si>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</si>
  <si>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</si>
  <si>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</si>
  <si>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</si>
  <si>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</si>
  <si>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</si>
  <si>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</si>
  <si>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</si>
  <si>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</si>
  <si>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</si>
  <si>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</si>
  <si>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</si>
  <si>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</si>
  <si>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</si>
  <si>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</si>
  <si>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</si>
  <si>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</si>
  <si>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</si>
  <si>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</si>
  <si>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</si>
  <si>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</si>
  <si>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</si>
  <si>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</si>
  <si>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</si>
  <si>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</si>
  <si>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</si>
  <si>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</si>
  <si>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</si>
  <si>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</si>
  <si>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</si>
  <si>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</si>
  <si>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</si>
  <si>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</si>
  <si>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</si>
  <si>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</si>
  <si>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</si>
  <si>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</si>
  <si>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</si>
  <si>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</si>
  <si>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</si>
  <si>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</si>
  <si>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</si>
  <si>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</si>
  <si>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</si>
  <si>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</si>
  <si>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</si>
  <si>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</si>
  <si>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</si>
  <si>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</si>
  <si>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</si>
  <si>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</si>
  <si>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</si>
  <si>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</si>
  <si>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</si>
  <si>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</si>
  <si>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</si>
  <si>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</si>
  <si>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</si>
  <si>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</si>
  <si>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</si>
  <si>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</si>
  <si>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</si>
  <si>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</si>
  <si>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</si>
  <si>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</si>
  <si>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</si>
  <si>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</si>
  <si>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</si>
  <si>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</si>
  <si>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</si>
  <si>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</si>
  <si>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</si>
  <si>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</si>
  <si>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</si>
  <si>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</si>
  <si>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</si>
  <si>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</si>
  <si>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</si>
  <si>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</si>
  <si>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</si>
  <si>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</si>
  <si>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</si>
  <si>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</si>
  <si>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</si>
  <si>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</si>
  <si>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</si>
  <si>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</si>
  <si>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</si>
  <si>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</si>
  <si>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</si>
  <si>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</si>
  <si>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</si>
  <si>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</si>
  <si>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</si>
  <si>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</si>
  <si>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</si>
  <si>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</si>
  <si>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</si>
  <si>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</si>
  <si>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</si>
  <si>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</si>
  <si>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</si>
  <si>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</si>
  <si>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</si>
  <si>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</si>
  <si>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</si>
  <si>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</si>
  <si>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</si>
  <si>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</si>
  <si>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</si>
  <si>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</si>
  <si>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</si>
  <si>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</si>
  <si>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</si>
  <si>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</si>
  <si>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</si>
  <si>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</si>
  <si>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</si>
  <si>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</si>
  <si>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</si>
  <si>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</si>
  <si>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</si>
  <si>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</si>
  <si>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</si>
  <si>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</si>
  <si>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</si>
  <si>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</si>
  <si>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</si>
  <si>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</si>
  <si>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</si>
  <si>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</si>
  <si>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</si>
  <si>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</si>
  <si>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</si>
  <si>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</si>
  <si>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</si>
  <si>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</si>
  <si>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</si>
  <si>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</si>
  <si>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</si>
  <si>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</si>
  <si>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</si>
  <si>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</si>
  <si>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</si>
  <si>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</si>
  <si>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</si>
  <si>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</si>
  <si>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</si>
  <si>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</si>
  <si>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</si>
  <si>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</si>
  <si>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</si>
  <si>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</si>
  <si>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</si>
  <si>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</si>
  <si>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</si>
  <si>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</si>
  <si>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</si>
  <si>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</si>
  <si>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</si>
  <si>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</si>
  <si>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</si>
  <si>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</si>
  <si>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</si>
  <si>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</si>
  <si>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</si>
  <si>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</si>
  <si>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</si>
  <si>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</si>
  <si>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</si>
  <si>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</si>
  <si>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</si>
  <si>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</si>
  <si>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</si>
  <si>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</si>
  <si>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</si>
  <si>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</si>
  <si>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</si>
  <si>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</si>
  <si>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</si>
  <si>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</si>
  <si>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</si>
  <si>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</si>
  <si>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</si>
  <si>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</si>
  <si>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</si>
  <si>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</si>
  <si>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</si>
  <si>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</si>
  <si>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</si>
  <si>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</si>
  <si>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</si>
  <si>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</si>
  <si>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</si>
  <si>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</si>
  <si>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</si>
  <si>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</si>
  <si>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</si>
  <si>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</si>
  <si>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</si>
  <si>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</si>
  <si>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</si>
  <si>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</si>
  <si>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</si>
  <si>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</si>
  <si>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</si>
  <si>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</si>
  <si>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</si>
  <si>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</si>
  <si>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</si>
  <si>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</si>
  <si>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</si>
  <si>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</si>
  <si>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</si>
  <si>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</si>
  <si>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</si>
  <si>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</si>
  <si>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</si>
  <si>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</si>
  <si>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</si>
  <si>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</si>
  <si>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</si>
  <si>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</si>
  <si>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</si>
  <si>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</si>
  <si>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</si>
  <si>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</si>
  <si>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</si>
  <si>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</si>
  <si>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</si>
  <si>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</si>
  <si>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</si>
  <si>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</si>
  <si>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</si>
  <si>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</si>
  <si>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</si>
  <si>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</si>
  <si>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</si>
  <si>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</si>
  <si>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</si>
  <si>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</si>
  <si>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</si>
  <si>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</si>
  <si>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</si>
  <si>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</si>
  <si>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</si>
  <si>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</si>
  <si>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</si>
  <si>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</si>
  <si>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</si>
  <si>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</si>
  <si>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</si>
  <si>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</si>
  <si>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</si>
  <si>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</si>
  <si>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</si>
  <si>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</si>
  <si>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</si>
  <si>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</si>
  <si>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</si>
  <si>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</si>
  <si>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</si>
  <si>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</si>
  <si>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</si>
  <si>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</si>
  <si>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</si>
  <si>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</si>
  <si>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</si>
  <si>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</si>
  <si>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</si>
  <si>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</si>
  <si>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</si>
  <si>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</si>
  <si>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</si>
  <si>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</si>
  <si>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</si>
  <si>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</si>
  <si>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</si>
  <si>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</si>
  <si>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</si>
  <si>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</si>
  <si>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</si>
  <si>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</si>
  <si>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</si>
  <si>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</si>
  <si>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</si>
  <si>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</si>
  <si>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</si>
  <si>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</si>
  <si>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</si>
  <si>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</si>
  <si>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</si>
  <si>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</si>
  <si>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</si>
  <si>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</si>
  <si>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</si>
  <si>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</si>
  <si>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</si>
  <si>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</si>
  <si>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</si>
  <si>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</si>
  <si>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</si>
  <si>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</si>
  <si>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</si>
  <si>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</si>
  <si>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</si>
  <si>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</si>
  <si>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</si>
  <si>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</si>
  <si>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</si>
  <si>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</si>
  <si>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</si>
  <si>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</si>
  <si>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</si>
  <si>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</si>
  <si>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</si>
  <si>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</si>
  <si>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</si>
  <si>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</si>
  <si>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</si>
  <si>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</si>
  <si>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</si>
  <si>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</si>
  <si>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</si>
  <si>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</si>
  <si>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</si>
  <si>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</si>
  <si>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</si>
  <si>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</si>
  <si>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</si>
  <si>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</si>
  <si>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</si>
  <si>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</si>
  <si>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</si>
  <si>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</si>
  <si>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</si>
  <si>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</si>
  <si>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</si>
  <si>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</si>
  <si>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</si>
  <si>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</si>
  <si>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</si>
  <si>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</si>
  <si>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</si>
  <si>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</si>
  <si>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</si>
  <si>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</si>
  <si>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</si>
  <si>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</si>
  <si>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</si>
  <si>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</si>
  <si>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</si>
  <si>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</si>
  <si>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</si>
  <si>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</si>
  <si>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</si>
  <si>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</si>
  <si>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</si>
  <si>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</si>
  <si>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</si>
  <si>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</si>
  <si>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</si>
  <si>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</si>
  <si>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</si>
  <si>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</si>
  <si>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</si>
  <si>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</si>
  <si>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</si>
  <si>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</si>
  <si>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</si>
  <si>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</si>
  <si>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</si>
  <si>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</si>
  <si>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</si>
  <si>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</si>
  <si>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</si>
  <si>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</si>
  <si>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</si>
  <si>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</si>
  <si>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</si>
  <si>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</si>
  <si>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</si>
  <si>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</si>
  <si>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</si>
  <si>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</si>
  <si>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</si>
  <si>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</si>
  <si>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</si>
  <si>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</si>
  <si>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</si>
  <si>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</si>
  <si>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</si>
  <si>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</si>
  <si>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</si>
  <si>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</si>
  <si>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</si>
  <si>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</si>
  <si>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</si>
  <si>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</si>
  <si>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</si>
  <si>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</si>
  <si>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</si>
  <si>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</si>
  <si>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</si>
  <si>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</si>
  <si>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</si>
  <si>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</si>
  <si>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</si>
  <si>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</si>
  <si>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</si>
  <si>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</si>
  <si>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</si>
  <si>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</si>
  <si>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</si>
  <si>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</si>
  <si>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</si>
  <si>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</si>
  <si>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</si>
  <si>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</si>
  <si>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</si>
  <si>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</si>
  <si>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</si>
  <si>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</si>
  <si>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</si>
  <si>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</si>
  <si>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</si>
  <si>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</si>
  <si>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</si>
  <si>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</si>
  <si>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</si>
  <si>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</si>
  <si>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</si>
  <si>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</si>
  <si>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</si>
  <si>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</si>
  <si>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</si>
  <si>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</si>
  <si>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</si>
  <si>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</si>
  <si>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</si>
  <si>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</si>
  <si>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</si>
  <si>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</si>
  <si>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</si>
  <si>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</si>
  <si>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</si>
  <si>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</si>
  <si>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</si>
  <si>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</si>
  <si>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</si>
  <si>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</si>
  <si>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</si>
  <si>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</si>
  <si>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</si>
  <si>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</si>
  <si>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</si>
  <si>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</si>
  <si>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</si>
  <si>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</si>
  <si>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</si>
  <si>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</si>
  <si>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</si>
  <si>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</si>
  <si>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</si>
  <si>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</si>
  <si>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</si>
  <si>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</si>
  <si>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</si>
  <si>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</si>
  <si>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</si>
  <si>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</si>
  <si>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</si>
  <si>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</si>
  <si>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</si>
  <si>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</si>
  <si>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</si>
  <si>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</si>
  <si>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</si>
  <si>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</si>
  <si>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</si>
  <si>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</si>
  <si>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</si>
  <si>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</si>
  <si>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</si>
  <si>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</si>
  <si>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</si>
  <si>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</si>
  <si>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</si>
  <si>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</si>
  <si>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</si>
  <si>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</si>
  <si>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</si>
  <si>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</si>
  <si>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</si>
  <si>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</si>
  <si>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</si>
  <si>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</si>
  <si>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</si>
  <si>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</si>
  <si>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</si>
  <si>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</si>
  <si>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</si>
  <si>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</si>
  <si>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</si>
  <si>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</si>
  <si>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</si>
  <si>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</si>
  <si>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</si>
  <si>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</si>
  <si>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</si>
  <si>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</si>
  <si>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</si>
  <si>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</si>
  <si>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</si>
  <si>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</si>
  <si>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</si>
  <si>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</si>
  <si>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</si>
  <si>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</si>
  <si>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</si>
  <si>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</si>
  <si>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</si>
  <si>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</si>
  <si>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</si>
  <si>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</si>
  <si>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</si>
  <si>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</si>
  <si>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</si>
  <si>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</si>
  <si>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</si>
  <si>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</si>
  <si>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</si>
  <si>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</si>
  <si>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</si>
  <si>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</si>
  <si>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</si>
  <si>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</si>
  <si>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</si>
  <si>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</si>
  <si>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</si>
  <si>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</si>
  <si>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</si>
  <si>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</si>
  <si>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</si>
  <si>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</si>
  <si>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</si>
  <si>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</si>
  <si>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</si>
  <si>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</si>
  <si>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</si>
  <si>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</si>
  <si>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</si>
  <si>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</si>
  <si>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</si>
  <si>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</si>
  <si>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</si>
  <si>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</si>
  <si>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</si>
  <si>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</si>
  <si>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</si>
  <si>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</si>
  <si>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</si>
  <si>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</si>
  <si>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</si>
  <si>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</si>
  <si>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</si>
  <si>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</si>
  <si>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</si>
  <si>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</si>
  <si>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</si>
  <si>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</si>
  <si>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</si>
  <si>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</si>
  <si>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</si>
  <si>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</si>
  <si>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</si>
  <si>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</si>
  <si>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</si>
  <si>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</si>
  <si>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</si>
  <si>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</si>
  <si>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</si>
  <si>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</si>
  <si>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</si>
  <si>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</si>
  <si>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</si>
  <si>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</si>
  <si>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</si>
  <si>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</si>
  <si>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</si>
  <si>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</si>
  <si>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</si>
  <si>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</si>
  <si>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</si>
  <si>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</si>
  <si>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</si>
  <si>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</si>
  <si>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</si>
  <si>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</si>
  <si>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</si>
  <si>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</si>
  <si>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</si>
  <si>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</si>
  <si>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</si>
  <si>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</si>
  <si>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</si>
  <si>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</si>
  <si>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</si>
  <si>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</si>
  <si>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</si>
  <si>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</si>
  <si>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</si>
  <si>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</si>
  <si>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</si>
  <si>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</si>
  <si>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</si>
  <si>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</si>
  <si>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</si>
  <si>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</si>
  <si>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</si>
  <si>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</si>
  <si>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</si>
  <si>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</si>
  <si>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</si>
  <si>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</si>
  <si>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</si>
  <si>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</si>
  <si>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</si>
  <si>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</si>
  <si>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</si>
  <si>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</si>
  <si>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</si>
  <si>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</si>
  <si>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</si>
  <si>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</si>
  <si>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</si>
  <si>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</si>
  <si>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</si>
  <si>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</si>
  <si>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</si>
  <si>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</si>
  <si>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</si>
  <si>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</si>
  <si>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</si>
  <si>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</si>
  <si>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</si>
  <si>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</si>
  <si>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</si>
  <si>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</si>
  <si>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</si>
  <si>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</si>
  <si>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</si>
  <si>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</si>
  <si>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</si>
  <si>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</si>
  <si>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</si>
  <si>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</si>
  <si>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</si>
  <si>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</si>
  <si>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</si>
  <si>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</si>
  <si>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</si>
  <si>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</si>
  <si>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</si>
  <si>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</si>
  <si>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</si>
  <si>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</si>
  <si>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</si>
  <si>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</si>
  <si>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</si>
  <si>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</si>
  <si>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</si>
  <si>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</si>
  <si>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</si>
  <si>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</si>
  <si>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</si>
  <si>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</si>
  <si>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</si>
  <si>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</si>
  <si>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</si>
  <si>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</si>
  <si>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</si>
  <si>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</si>
  <si>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</si>
  <si>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</si>
  <si>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</si>
  <si>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</si>
  <si>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</si>
  <si>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</si>
  <si>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</si>
  <si>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</si>
  <si>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</si>
  <si>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</si>
  <si>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</si>
  <si>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</si>
  <si>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</si>
  <si>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</si>
  <si>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</si>
  <si>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</si>
  <si>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</si>
  <si>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</si>
  <si>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</si>
  <si>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</si>
  <si>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</si>
  <si>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</si>
  <si>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</si>
  <si>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</si>
  <si>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</si>
  <si>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</si>
  <si>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</si>
  <si>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</si>
  <si>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</si>
  <si>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</si>
  <si>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</si>
  <si>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</si>
  <si>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</si>
  <si>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</si>
  <si>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</si>
  <si>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</si>
  <si>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</si>
  <si>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</si>
  <si>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</si>
  <si>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</si>
  <si>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</si>
  <si>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</si>
  <si>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</si>
  <si>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</si>
  <si>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</si>
  <si>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</si>
  <si>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</si>
  <si>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</si>
  <si>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</si>
  <si>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</si>
  <si>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</si>
  <si>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</si>
  <si>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</si>
  <si>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</si>
  <si>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</si>
  <si>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</si>
  <si>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</si>
  <si>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</si>
  <si>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</si>
  <si>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</si>
  <si>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</si>
  <si>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</si>
  <si>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</si>
  <si>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</si>
  <si>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</si>
  <si>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</si>
  <si>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</si>
  <si>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</si>
  <si>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</si>
  <si>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</si>
  <si>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</si>
  <si>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</si>
  <si>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</si>
  <si>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</si>
  <si>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</si>
  <si>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</si>
  <si>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</si>
  <si>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</si>
  <si>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</si>
  <si>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</si>
  <si>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</si>
  <si>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</si>
  <si>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</si>
  <si>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</si>
  <si>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</si>
  <si>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</si>
  <si>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</si>
  <si>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</si>
  <si>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</si>
  <si>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</si>
  <si>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</si>
  <si>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</si>
  <si>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</si>
  <si>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</si>
  <si>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</si>
  <si>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</si>
  <si>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</si>
  <si>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</si>
  <si>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</si>
  <si>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</si>
  <si>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</si>
  <si>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</si>
  <si>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</si>
  <si>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</si>
  <si>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</si>
  <si>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</si>
  <si>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</si>
  <si>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</si>
  <si>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</si>
  <si>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</si>
  <si>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</si>
  <si>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</si>
  <si>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</si>
  <si>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</si>
  <si>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</si>
  <si>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</si>
  <si>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</si>
  <si>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</si>
  <si>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</si>
  <si>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</si>
  <si>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</si>
  <si>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</si>
  <si>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</si>
  <si>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</si>
  <si>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</si>
  <si>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</si>
  <si>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</si>
  <si>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</si>
  <si>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</si>
  <si>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</si>
  <si>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</si>
  <si>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</si>
  <si>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</si>
  <si>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</si>
  <si>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</si>
  <si>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</si>
  <si>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</si>
  <si>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</si>
  <si>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</si>
  <si>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</si>
  <si>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</si>
  <si>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</si>
  <si>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</si>
  <si>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</si>
  <si>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</si>
  <si>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</si>
  <si>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</si>
  <si>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</si>
  <si>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</si>
  <si>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</si>
  <si>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</si>
  <si>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</si>
  <si>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</si>
  <si>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</si>
  <si>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</si>
  <si>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</si>
  <si>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</si>
  <si>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</si>
  <si>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</si>
  <si>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</si>
  <si>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</si>
  <si>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</si>
  <si>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</si>
  <si>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</si>
  <si>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</si>
  <si>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</si>
  <si>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</si>
  <si>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</si>
  <si>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</si>
  <si>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</si>
  <si>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</si>
  <si>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</si>
  <si>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</si>
  <si>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</si>
  <si>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</si>
  <si>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</si>
  <si>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</si>
  <si>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</si>
  <si>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</si>
  <si>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</si>
  <si>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</si>
  <si>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</si>
  <si>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</si>
  <si>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</si>
  <si>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</si>
  <si>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</si>
  <si>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</si>
  <si>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</si>
  <si>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</si>
  <si>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</si>
  <si>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</si>
  <si>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</si>
  <si>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</si>
  <si>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</si>
  <si>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</si>
  <si>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</si>
  <si>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</si>
  <si>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</si>
  <si>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</si>
  <si>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</si>
  <si>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</si>
  <si>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</si>
  <si>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</si>
  <si>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</si>
  <si>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</si>
  <si>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</si>
  <si>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</si>
  <si>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</si>
  <si>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</si>
  <si>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</si>
  <si>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</si>
  <si>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</si>
  <si>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</si>
  <si>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</si>
  <si>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</si>
  <si>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</si>
  <si>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</si>
  <si>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</si>
  <si>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</si>
  <si>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</si>
  <si>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</si>
  <si>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</si>
  <si>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</si>
  <si>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</si>
  <si>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</si>
  <si>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</si>
  <si>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</si>
  <si>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</si>
  <si>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</si>
  <si>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</si>
  <si>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</si>
  <si>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</si>
  <si>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</si>
  <si>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</si>
  <si>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</si>
  <si>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</si>
  <si>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</si>
  <si>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</si>
  <si>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</si>
  <si>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</si>
  <si>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</si>
  <si>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</si>
  <si>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</si>
  <si>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</si>
  <si>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</si>
  <si>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</si>
  <si>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</si>
  <si>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</si>
  <si>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</si>
  <si>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</si>
  <si>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</si>
  <si>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</si>
  <si>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</si>
  <si>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</si>
  <si>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</si>
  <si>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</si>
  <si>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</si>
  <si>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</si>
  <si>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</si>
  <si>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</si>
  <si>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</si>
  <si>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</si>
  <si>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</si>
  <si>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</si>
  <si>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</si>
  <si>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</si>
  <si>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</si>
  <si>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</si>
  <si>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</si>
  <si>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</si>
  <si>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</si>
  <si>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</si>
  <si>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</si>
  <si>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</si>
  <si>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</si>
  <si>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</si>
  <si>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</si>
  <si>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</si>
  <si>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</si>
  <si>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</si>
  <si>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</si>
  <si>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</si>
  <si>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</si>
  <si>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</si>
  <si>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</si>
  <si>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</si>
  <si>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</si>
  <si>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</si>
  <si>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</si>
  <si>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</si>
  <si>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</si>
  <si>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</si>
  <si>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</si>
  <si>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</si>
  <si>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</si>
  <si>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</si>
  <si>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</si>
  <si>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</si>
  <si>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</si>
  <si>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</si>
  <si>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</si>
  <si>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</si>
  <si>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</si>
  <si>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</si>
  <si>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</si>
  <si>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</si>
  <si>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</si>
  <si>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</si>
  <si>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</si>
  <si>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</si>
  <si>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</si>
  <si>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</si>
  <si>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</si>
  <si>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</si>
  <si>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</si>
  <si>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</si>
  <si>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</si>
  <si>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</si>
  <si>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</si>
  <si>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</si>
  <si>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</si>
  <si>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</si>
  <si>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</si>
  <si>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</si>
  <si>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</si>
  <si>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</si>
  <si>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</si>
  <si>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</si>
  <si>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</si>
  <si>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</si>
  <si>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</si>
  <si>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</si>
  <si>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</si>
  <si>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</si>
  <si>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</si>
  <si>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</si>
  <si>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</si>
  <si>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</si>
  <si>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</si>
  <si>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</si>
  <si>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</si>
  <si>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</si>
  <si>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</si>
  <si>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</si>
  <si>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</si>
  <si>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</si>
  <si>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</si>
  <si>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</si>
  <si>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</si>
  <si>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</si>
  <si>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</si>
  <si>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</si>
  <si>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</si>
  <si>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</si>
  <si>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</si>
  <si>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</si>
  <si>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</si>
  <si>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</si>
  <si>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</si>
  <si>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</si>
  <si>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</si>
  <si>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</si>
  <si>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</si>
  <si>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</si>
  <si>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</si>
  <si>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</si>
  <si>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</si>
  <si>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</si>
  <si>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</si>
  <si>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</si>
  <si>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</si>
  <si>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</si>
  <si>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</si>
  <si>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</si>
  <si>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</si>
  <si>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</si>
  <si>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</si>
  <si>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</si>
  <si>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</si>
  <si>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</si>
  <si>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</si>
  <si>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</si>
  <si>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</si>
  <si>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</si>
  <si>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</si>
  <si>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</si>
  <si>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</si>
  <si>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</si>
  <si>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</si>
  <si>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</si>
  <si>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</si>
  <si>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</si>
  <si>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</si>
  <si>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</si>
  <si>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</si>
  <si>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</si>
  <si>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</si>
  <si>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</si>
  <si>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</si>
  <si>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</si>
  <si>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</si>
  <si>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</si>
  <si>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</si>
  <si>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</si>
  <si>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</si>
  <si>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</si>
  <si>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</si>
  <si>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</si>
  <si>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</si>
  <si>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</si>
  <si>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</si>
  <si>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</si>
  <si>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</si>
  <si>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</si>
  <si>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</si>
  <si>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</si>
  <si>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</si>
  <si>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</si>
  <si>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</si>
  <si>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</si>
  <si>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</si>
  <si>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</si>
  <si>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</si>
  <si>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</si>
  <si>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</si>
  <si>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</si>
  <si>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</si>
  <si>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</si>
  <si>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</si>
  <si>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</si>
  <si>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</si>
  <si>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</si>
  <si>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</si>
  <si>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</si>
  <si>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</si>
  <si>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</si>
  <si>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</si>
  <si>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</si>
  <si>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</si>
  <si>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</si>
  <si>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</si>
  <si>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</si>
  <si>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</si>
  <si>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</si>
  <si>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</si>
  <si>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</si>
  <si>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</si>
  <si>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</si>
  <si>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</si>
  <si>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</si>
  <si>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</si>
  <si>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</si>
  <si>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</si>
  <si>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</si>
  <si>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</si>
  <si>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</si>
  <si>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</si>
  <si>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</si>
  <si>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</si>
  <si>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</si>
  <si>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</si>
  <si>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</si>
  <si>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</si>
  <si>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</si>
  <si>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</si>
  <si>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</si>
  <si>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</si>
  <si>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</si>
  <si>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</si>
  <si>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</si>
  <si>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</si>
  <si>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</si>
  <si>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</si>
  <si>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</si>
  <si>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</si>
  <si>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</si>
  <si>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</si>
  <si>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</si>
  <si>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</si>
  <si>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</si>
  <si>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</si>
  <si>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</si>
  <si>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</si>
  <si>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</si>
  <si>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</si>
  <si>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</si>
  <si>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</si>
  <si>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</si>
  <si>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</si>
  <si>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</si>
  <si>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</si>
  <si>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</si>
  <si>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</si>
  <si>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</si>
  <si>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</si>
  <si>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</si>
  <si>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</si>
  <si>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</si>
  <si>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</si>
  <si>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</si>
  <si>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</si>
  <si>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</si>
  <si>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</si>
  <si>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</si>
  <si>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</si>
  <si>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</si>
  <si>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</si>
  <si>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</si>
  <si>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</si>
  <si>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</si>
  <si>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</si>
  <si>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</si>
  <si>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</si>
  <si>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</si>
  <si>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</si>
  <si>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</si>
  <si>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</si>
  <si>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</si>
  <si>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</si>
  <si>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</si>
  <si>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</si>
  <si>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</si>
  <si>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</si>
  <si>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</si>
  <si>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</si>
  <si>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</si>
  <si>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</si>
  <si>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</si>
  <si>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</si>
  <si>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</si>
  <si>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</si>
  <si>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</si>
  <si>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</si>
  <si>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</si>
  <si>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</si>
  <si>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</si>
  <si>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</si>
  <si>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</si>
  <si>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</si>
  <si>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</si>
  <si>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</si>
  <si>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</si>
  <si>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</si>
  <si>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</si>
  <si>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</si>
  <si>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</si>
  <si>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</si>
  <si>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</si>
  <si>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</si>
  <si>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</si>
  <si>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</si>
  <si>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</si>
  <si>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</si>
  <si>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</si>
  <si>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</si>
  <si>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</si>
  <si>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</si>
  <si>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</si>
  <si>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</si>
  <si>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</si>
  <si>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</si>
  <si>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</si>
  <si>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</si>
  <si>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</si>
  <si>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</si>
  <si>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</si>
  <si>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</si>
  <si>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</si>
  <si>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</si>
  <si>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</si>
  <si>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</si>
  <si>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</si>
  <si>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</si>
  <si>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</si>
  <si>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</si>
  <si>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</si>
  <si>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</si>
  <si>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</si>
  <si>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</si>
  <si>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</si>
  <si>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</si>
  <si>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</si>
  <si>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</si>
  <si>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</si>
  <si>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</si>
  <si>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</si>
  <si>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</si>
  <si>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</si>
  <si>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</si>
  <si>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</si>
  <si>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</si>
  <si>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</si>
  <si>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</si>
  <si>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</si>
  <si>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</si>
  <si>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</si>
  <si>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</si>
  <si>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</si>
  <si>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</si>
  <si>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</si>
  <si>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</si>
  <si>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</si>
  <si>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</si>
  <si>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</si>
  <si>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</si>
  <si>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</si>
  <si>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</si>
  <si>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</si>
  <si>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</si>
  <si>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</si>
  <si>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</si>
  <si>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</si>
  <si>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</si>
  <si>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</si>
  <si>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</si>
  <si>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</si>
  <si>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</si>
  <si>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</si>
  <si>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</si>
  <si>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</si>
  <si>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</si>
  <si>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</si>
  <si>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</si>
  <si>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</si>
  <si>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</si>
  <si>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</si>
  <si>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</si>
  <si>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</si>
  <si>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</si>
  <si>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</si>
  <si>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</si>
  <si>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</si>
  <si>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</si>
  <si>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</si>
  <si>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</si>
  <si>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</si>
  <si>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</si>
  <si>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</si>
  <si>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</si>
  <si>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</si>
  <si>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</si>
  <si>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</si>
  <si>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</si>
  <si>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</si>
  <si>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</si>
  <si>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</si>
  <si>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</si>
  <si>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</si>
  <si>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</si>
  <si>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</si>
  <si>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</si>
  <si>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</si>
  <si>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</si>
  <si>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</si>
  <si>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</si>
  <si>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</si>
  <si>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</si>
  <si>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</si>
  <si>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</si>
  <si>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</si>
  <si>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</si>
  <si>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</si>
  <si>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</si>
  <si>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</si>
  <si>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</si>
  <si>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</si>
  <si>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</si>
  <si>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</si>
  <si>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</si>
  <si>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</si>
  <si>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</si>
  <si>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</si>
  <si>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</si>
  <si>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</si>
  <si>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</si>
  <si>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</si>
  <si>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</si>
  <si>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</si>
  <si>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</si>
  <si>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</si>
  <si>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</si>
  <si>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</si>
  <si>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</si>
  <si>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</si>
  <si>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</si>
  <si>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</si>
  <si>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</si>
  <si>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</si>
  <si>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</si>
  <si>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</si>
  <si>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</si>
  <si>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</si>
  <si>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</si>
  <si>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</si>
  <si>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</si>
  <si>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</si>
  <si>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</si>
  <si>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</si>
  <si>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</si>
  <si>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</si>
  <si>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</si>
  <si>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</si>
  <si>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</si>
  <si>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</si>
  <si>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</si>
  <si>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</si>
  <si>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</si>
  <si>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</si>
  <si>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</si>
  <si>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</si>
  <si>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</si>
  <si>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</si>
  <si>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</si>
  <si>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</si>
  <si>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</si>
  <si>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</si>
  <si>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</si>
  <si>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</si>
  <si>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</si>
  <si>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</si>
  <si>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</si>
  <si>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</si>
  <si>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</si>
  <si>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</si>
  <si>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</si>
  <si>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</si>
  <si>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</si>
  <si>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</si>
  <si>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</si>
  <si>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</si>
  <si>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</si>
  <si>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</si>
  <si>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</si>
  <si>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</si>
  <si>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</si>
  <si>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</si>
  <si>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</si>
  <si>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</si>
  <si>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</si>
  <si>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</si>
  <si>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</si>
  <si>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</si>
  <si>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</si>
  <si>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</si>
  <si>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</si>
  <si>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</si>
  <si>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</si>
  <si>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</si>
  <si>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</si>
  <si>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</si>
  <si>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</si>
  <si>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</si>
  <si>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</si>
  <si>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</si>
  <si>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</si>
  <si>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</si>
  <si>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</si>
  <si>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</si>
  <si>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</si>
  <si>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</si>
  <si>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</si>
  <si>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</si>
  <si>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</si>
  <si>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</si>
  <si>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</si>
  <si>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</si>
  <si>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</si>
  <si>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</si>
  <si>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</si>
  <si>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</si>
  <si>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</si>
  <si>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</si>
  <si>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</si>
  <si>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</si>
  <si>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</si>
  <si>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</si>
  <si>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</si>
  <si>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</si>
  <si>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</si>
  <si>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</si>
  <si>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</si>
  <si>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</si>
  <si>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</si>
  <si>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</si>
  <si>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</si>
  <si>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</si>
  <si>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</si>
  <si>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</si>
  <si>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</si>
  <si>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</si>
  <si>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</si>
  <si>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</si>
  <si>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</si>
  <si>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</si>
  <si>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</si>
  <si>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</si>
  <si>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</si>
  <si>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</si>
  <si>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</si>
  <si>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</si>
  <si>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</si>
  <si>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</si>
  <si>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</si>
  <si>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</si>
  <si>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</si>
  <si>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</si>
  <si>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</si>
  <si>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</si>
  <si>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</si>
  <si>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</si>
  <si>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</si>
  <si>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</si>
  <si>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</si>
  <si>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</si>
  <si>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</si>
  <si>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</si>
  <si>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</si>
  <si>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</si>
  <si>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</si>
  <si>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</si>
  <si>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</si>
  <si>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</si>
  <si>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</si>
  <si>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</si>
  <si>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</si>
  <si>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</si>
  <si>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</si>
  <si>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</si>
  <si>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</si>
  <si>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</si>
  <si>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</si>
  <si>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</si>
  <si>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</si>
  <si>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</si>
  <si>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</si>
  <si>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</si>
  <si>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</si>
  <si>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</si>
  <si>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</si>
  <si>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</si>
  <si>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</si>
  <si>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</si>
  <si>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</si>
  <si>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</si>
  <si>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</si>
  <si>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</si>
  <si>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</si>
  <si>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</si>
  <si>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</si>
  <si>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</si>
  <si>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</si>
  <si>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</si>
  <si>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</si>
  <si>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</si>
  <si>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</si>
  <si>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</si>
  <si>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</si>
  <si>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</si>
  <si>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</si>
  <si>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</si>
  <si>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</si>
  <si>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</si>
  <si>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</si>
  <si>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</si>
  <si>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</si>
  <si>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</si>
  <si>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</si>
  <si>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</si>
  <si>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</si>
  <si>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</si>
  <si>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</si>
  <si>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</si>
  <si>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</si>
  <si>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</si>
  <si>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</si>
  <si>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</si>
  <si>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</si>
  <si>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</si>
  <si>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</si>
  <si>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</si>
  <si>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</si>
  <si>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</si>
  <si>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</si>
  <si>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</si>
  <si>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</si>
  <si>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</si>
  <si>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</si>
  <si>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</si>
  <si>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</si>
  <si>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</si>
  <si>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</si>
  <si>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</si>
  <si>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</si>
  <si>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</si>
  <si>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</si>
  <si>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</si>
  <si>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</si>
  <si>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</si>
  <si>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</si>
  <si>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</si>
  <si>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</si>
  <si>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</si>
  <si>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</si>
  <si>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</si>
  <si>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</si>
  <si>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</si>
  <si>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</si>
  <si>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</si>
  <si>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</si>
  <si>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</si>
  <si>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</si>
  <si>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</si>
  <si>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</si>
  <si>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</si>
  <si>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</si>
  <si>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</si>
  <si>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</si>
  <si>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</si>
  <si>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</si>
  <si>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</si>
  <si>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</si>
  <si>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</si>
  <si>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</si>
  <si>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</si>
  <si>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</si>
  <si>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</si>
  <si>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</si>
  <si>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</si>
  <si>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</si>
  <si>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</si>
  <si>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</si>
  <si>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</si>
  <si>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</si>
  <si>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</si>
  <si>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</si>
  <si>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</si>
  <si>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</si>
  <si>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</si>
  <si>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</si>
  <si>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</si>
  <si>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</si>
  <si>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</si>
  <si>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</si>
  <si>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</si>
  <si>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</si>
  <si>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</si>
  <si>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</si>
  <si>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</si>
  <si>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</si>
  <si>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</si>
  <si>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</si>
  <si>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</si>
  <si>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</si>
  <si>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</si>
  <si>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</si>
  <si>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</si>
  <si>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</si>
  <si>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</si>
  <si>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</si>
  <si>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</si>
  <si>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</si>
  <si>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</si>
  <si>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</si>
  <si>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</si>
  <si>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</si>
  <si>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</si>
  <si>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</si>
  <si>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</si>
  <si>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</si>
  <si>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</si>
  <si>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</si>
  <si>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</si>
  <si>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</si>
  <si>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</si>
  <si>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</si>
  <si>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</si>
  <si>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</si>
  <si>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</si>
  <si>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</si>
  <si>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</si>
  <si>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</si>
  <si>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</si>
  <si>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</si>
  <si>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</si>
  <si>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</si>
  <si>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</si>
  <si>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</si>
  <si>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</si>
  <si>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</si>
  <si>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</si>
  <si>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</si>
  <si>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</si>
  <si>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</si>
  <si>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</si>
  <si>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</si>
  <si>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</si>
  <si>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</si>
  <si>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</si>
  <si>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</si>
  <si>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</si>
  <si>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</si>
  <si>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</si>
  <si>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</si>
  <si>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</si>
  <si>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</si>
  <si>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</si>
  <si>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</si>
  <si>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</si>
  <si>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</si>
  <si>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</si>
  <si>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</si>
  <si>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</si>
  <si>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</si>
  <si>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</si>
  <si>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</si>
  <si>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</si>
  <si>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</si>
  <si>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</si>
  <si>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</si>
  <si>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</si>
  <si>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</si>
  <si>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</si>
  <si>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</si>
  <si>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</si>
  <si>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</si>
  <si>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</si>
  <si>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</si>
  <si>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</si>
  <si>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</si>
  <si>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</si>
  <si>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</si>
  <si>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</si>
  <si>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</si>
  <si>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</si>
  <si>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</si>
  <si>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</si>
  <si>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</si>
  <si>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</si>
  <si>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</si>
  <si>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</si>
  <si>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</si>
  <si>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</si>
  <si>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</si>
  <si>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</si>
  <si>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</si>
  <si>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</si>
  <si>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</si>
  <si>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</si>
  <si>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</si>
  <si>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</si>
  <si>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</si>
  <si>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</si>
  <si>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</si>
  <si>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</si>
  <si>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</si>
  <si>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</si>
  <si>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</si>
  <si>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</si>
  <si>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</si>
  <si>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</si>
  <si>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</si>
  <si>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</si>
  <si>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</si>
  <si>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</si>
  <si>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</si>
  <si>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</si>
  <si>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</si>
  <si>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</si>
  <si>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</si>
  <si>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</si>
  <si>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</si>
  <si>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</si>
  <si>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</si>
  <si>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</si>
  <si>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</si>
  <si>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</si>
  <si>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</si>
  <si>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</si>
  <si>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</si>
  <si>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</si>
  <si>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</si>
  <si>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</si>
  <si>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</si>
  <si>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</si>
  <si>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</si>
  <si>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</si>
  <si>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</si>
  <si>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</si>
  <si>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</si>
  <si>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</si>
  <si>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</si>
  <si>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</si>
  <si>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</si>
  <si>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</si>
  <si>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</si>
  <si>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</si>
  <si>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</si>
  <si>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</si>
  <si>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</si>
  <si>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</si>
  <si>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</si>
  <si>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</si>
  <si>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</si>
  <si>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</si>
  <si>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</si>
  <si>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</si>
  <si>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</si>
  <si>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</si>
  <si>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</si>
  <si>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</si>
  <si>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</si>
  <si>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</si>
  <si>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</si>
  <si>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</si>
  <si>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</si>
  <si>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</si>
  <si>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</si>
  <si>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</si>
  <si>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</si>
  <si>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</si>
  <si>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</si>
  <si>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</si>
  <si>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</si>
  <si>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</si>
  <si>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</si>
  <si>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</si>
  <si>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</si>
  <si>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</si>
  <si>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</si>
  <si>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</si>
  <si>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</si>
  <si>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</si>
  <si>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</si>
  <si>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</si>
  <si>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</si>
  <si>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</si>
  <si>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</si>
  <si>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</si>
  <si>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</si>
  <si>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</si>
  <si>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</si>
  <si>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</si>
  <si>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</si>
  <si>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</si>
  <si>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</si>
  <si>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</si>
  <si>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</si>
  <si>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</si>
  <si>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</si>
  <si>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</si>
  <si>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</si>
  <si>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</si>
  <si>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</si>
  <si>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</si>
  <si>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</si>
  <si>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</si>
  <si>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</si>
  <si>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</si>
  <si>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</si>
  <si>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</si>
  <si>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</si>
  <si>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</si>
  <si>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</si>
  <si>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</si>
  <si>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</si>
  <si>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</si>
  <si>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</si>
  <si>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</si>
  <si>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</si>
  <si>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</si>
  <si>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</si>
  <si>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</si>
  <si>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</si>
  <si>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</si>
  <si>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</si>
  <si>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</si>
  <si>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</si>
  <si>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</si>
  <si>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</si>
  <si>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</si>
  <si>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</si>
  <si>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</si>
  <si>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</si>
  <si>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</si>
  <si>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</si>
  <si>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</si>
  <si>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</si>
  <si>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</si>
  <si>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</si>
  <si>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</si>
  <si>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</si>
  <si>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</si>
  <si>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</si>
  <si>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</si>
  <si>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</si>
  <si>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</si>
  <si>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</si>
  <si>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</si>
  <si>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</si>
  <si>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</si>
  <si>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</si>
  <si>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</si>
  <si>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</si>
  <si>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</si>
  <si>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</si>
  <si>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</si>
  <si>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</si>
  <si>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</si>
  <si>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</si>
  <si>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</si>
  <si>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</si>
  <si>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</si>
  <si>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</si>
  <si>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</si>
  <si>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</si>
  <si>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</si>
  <si>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</si>
  <si>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</si>
  <si>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</si>
  <si>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</si>
  <si>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</si>
  <si>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</si>
  <si>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</si>
  <si>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</si>
  <si>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</si>
  <si>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</si>
  <si>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</si>
  <si>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</si>
  <si>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</si>
  <si>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</si>
  <si>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</si>
  <si>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</si>
  <si>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</si>
  <si>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</si>
  <si>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</si>
  <si>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</si>
  <si>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</si>
  <si>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</si>
  <si>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</si>
  <si>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</si>
  <si>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</si>
  <si>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</si>
  <si>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</si>
  <si>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</si>
  <si>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</si>
  <si>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</si>
  <si>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</si>
  <si>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</si>
  <si>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</si>
  <si>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</si>
  <si>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</si>
  <si>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</si>
  <si>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</si>
  <si>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</si>
  <si>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</si>
  <si>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</si>
  <si>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</si>
  <si>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</si>
  <si>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</si>
  <si>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</si>
  <si>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</si>
  <si>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</si>
  <si>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</si>
  <si>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</si>
  <si>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</si>
  <si>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</si>
  <si>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</si>
  <si>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</si>
  <si>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</si>
  <si>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</si>
  <si>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</si>
  <si>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</si>
  <si>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</si>
  <si>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</si>
  <si>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</si>
  <si>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</si>
  <si>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</si>
  <si>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</si>
  <si>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</si>
  <si>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</si>
  <si>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</si>
  <si>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</si>
  <si>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</si>
  <si>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</si>
  <si>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</si>
  <si>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</si>
  <si>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</si>
  <si>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</si>
  <si>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</si>
  <si>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</si>
  <si>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</si>
  <si>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</si>
  <si>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</si>
  <si>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</si>
  <si>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</si>
  <si>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</si>
  <si>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</si>
  <si>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</si>
  <si>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</si>
  <si>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</si>
  <si>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</si>
  <si>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</si>
  <si>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</si>
  <si>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</si>
  <si>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</si>
  <si>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</si>
  <si>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</si>
  <si>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</si>
  <si>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</si>
  <si>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</si>
  <si>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</si>
  <si>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</si>
  <si>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</si>
  <si>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</si>
  <si>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</si>
  <si>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</si>
  <si>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</si>
  <si>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</si>
  <si>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</si>
  <si>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</si>
  <si>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</si>
  <si>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</si>
  <si>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</si>
  <si>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</si>
  <si>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</si>
  <si>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</si>
  <si>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</si>
  <si>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</si>
  <si>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</si>
  <si>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</si>
  <si>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</si>
  <si>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</si>
  <si>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</si>
  <si>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</si>
  <si>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</si>
  <si>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</si>
  <si>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</si>
  <si>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</si>
  <si>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</si>
  <si>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</si>
  <si>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</si>
  <si>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</si>
  <si>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</si>
  <si>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</si>
  <si>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</si>
  <si>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</si>
  <si>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</si>
  <si>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</si>
  <si>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</si>
  <si>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</si>
  <si>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</si>
  <si>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</si>
  <si>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</si>
  <si>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</si>
  <si>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</si>
  <si>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</si>
  <si>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</si>
  <si>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</si>
  <si>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</si>
  <si>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</si>
  <si>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</si>
  <si>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</si>
  <si>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</si>
  <si>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</si>
  <si>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</si>
  <si>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</si>
  <si>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</si>
  <si>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</si>
  <si>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</si>
  <si>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</si>
  <si>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</si>
  <si>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</si>
  <si>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</si>
  <si>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</si>
  <si>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</si>
  <si>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</si>
  <si>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</si>
  <si>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</si>
  <si>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</si>
  <si>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</si>
  <si>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</si>
  <si>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</si>
  <si>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</si>
  <si>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</si>
  <si>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</si>
  <si>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</si>
  <si>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</si>
  <si>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</si>
  <si>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</si>
  <si>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</si>
  <si>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</si>
  <si>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</si>
  <si>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</si>
  <si>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</si>
  <si>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</si>
  <si>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</si>
  <si>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</si>
  <si>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</si>
  <si>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</si>
  <si>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</si>
  <si>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</si>
  <si>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</si>
  <si>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</si>
  <si>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</si>
  <si>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</si>
  <si>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</si>
  <si>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</si>
  <si>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</si>
  <si>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</si>
  <si>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</si>
  <si>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</si>
  <si>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</si>
  <si>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</si>
  <si>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</si>
  <si>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</si>
  <si>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</si>
  <si>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</si>
  <si>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</si>
  <si>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</si>
  <si>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</si>
  <si>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</si>
  <si>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</si>
  <si>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</si>
  <si>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</si>
  <si>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</si>
  <si>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</si>
  <si>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</si>
  <si>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</si>
  <si>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</si>
  <si>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</si>
  <si>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</si>
  <si>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</si>
  <si>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</si>
  <si>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</si>
  <si>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</si>
  <si>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</si>
  <si>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</si>
  <si>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</si>
  <si>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</si>
  <si>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</si>
  <si>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</si>
  <si>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</si>
  <si>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</si>
  <si>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</si>
  <si>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</si>
  <si>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</si>
  <si>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</si>
  <si>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</si>
  <si>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</si>
  <si>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</si>
  <si>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</si>
  <si>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</si>
  <si>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</si>
  <si>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</si>
  <si>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</si>
  <si>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</si>
  <si>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</si>
  <si>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</si>
  <si>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</si>
  <si>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</si>
  <si>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</si>
  <si>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</si>
  <si>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</si>
  <si>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</si>
  <si>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</si>
  <si>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</si>
  <si>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</si>
  <si>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</si>
  <si>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</si>
  <si>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</si>
  <si>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</si>
  <si>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</si>
  <si>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</si>
  <si>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</si>
  <si>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</si>
  <si>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</si>
  <si>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</si>
  <si>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</si>
  <si>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</si>
  <si>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</si>
  <si>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</si>
  <si>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</si>
  <si>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</si>
  <si>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</si>
  <si>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</si>
  <si>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</si>
  <si>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</si>
  <si>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</si>
  <si>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</si>
  <si>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</si>
  <si>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</si>
  <si>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</si>
  <si>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</si>
  <si>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</si>
  <si>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</si>
  <si>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</si>
  <si>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</si>
  <si>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</si>
  <si>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</si>
  <si>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</si>
  <si>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</si>
  <si>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</si>
  <si>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</si>
  <si>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</si>
  <si>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</si>
  <si>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</si>
  <si>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</si>
  <si>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</si>
  <si>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</si>
  <si>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</si>
  <si>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</si>
  <si>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</si>
  <si>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</si>
  <si>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</si>
  <si>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</si>
  <si>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</si>
  <si>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</si>
  <si>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</si>
  <si>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</si>
  <si>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</si>
  <si>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</si>
  <si>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</si>
  <si>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</si>
  <si>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</si>
  <si>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</si>
  <si>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</si>
  <si>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</si>
  <si>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</si>
  <si>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</si>
  <si>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</si>
  <si>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</si>
  <si>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</si>
  <si>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</si>
  <si>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</si>
  <si>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</si>
  <si>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</si>
  <si>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</si>
  <si>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</si>
  <si>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</si>
  <si>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</si>
  <si>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</si>
  <si>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</si>
  <si>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</si>
  <si>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</si>
  <si>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</si>
  <si>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</si>
  <si>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</si>
  <si>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</si>
  <si>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</si>
  <si>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</si>
  <si>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</si>
  <si>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</si>
  <si>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</si>
  <si>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</si>
  <si>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</si>
  <si>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</si>
  <si>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</si>
  <si>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</si>
  <si>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</si>
  <si>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</si>
  <si>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</si>
  <si>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</si>
  <si>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</si>
  <si>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</si>
  <si>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</si>
  <si>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</si>
  <si>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</si>
  <si>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</si>
  <si>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</si>
  <si>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</si>
  <si>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</si>
  <si>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</si>
  <si>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</si>
  <si>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</si>
  <si>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</si>
  <si>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</si>
  <si>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</si>
  <si>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</si>
  <si>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</si>
  <si>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</si>
  <si>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</si>
  <si>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</si>
  <si>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</si>
  <si>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</si>
  <si>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</si>
  <si>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</si>
  <si>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</si>
  <si>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</si>
  <si>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</si>
  <si>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</si>
  <si>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</si>
  <si>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</si>
  <si>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</si>
  <si>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</si>
  <si>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</si>
  <si>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</si>
  <si>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</si>
  <si>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</si>
  <si>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</si>
  <si>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</si>
  <si>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</si>
  <si>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</si>
  <si>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</si>
  <si>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</si>
  <si>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</si>
  <si>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</si>
  <si>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</si>
  <si>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</si>
  <si>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</si>
  <si>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</si>
  <si>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</si>
  <si>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</si>
  <si>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</si>
  <si>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</si>
  <si>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</si>
  <si>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</si>
  <si>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</si>
  <si>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</si>
  <si>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</si>
  <si>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</si>
  <si>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</si>
  <si>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</si>
  <si>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</si>
  <si>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</si>
  <si>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</si>
  <si>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</si>
  <si>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</si>
  <si>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</si>
  <si>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</si>
  <si>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</si>
  <si>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</si>
  <si>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</si>
  <si>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</si>
  <si>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</si>
  <si>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</si>
  <si>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</si>
  <si>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</si>
  <si>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</si>
  <si>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</si>
  <si>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</si>
  <si>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</si>
  <si>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</si>
  <si>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</si>
  <si>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</si>
  <si>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</si>
  <si>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</si>
  <si>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</si>
  <si>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</si>
  <si>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</si>
  <si>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</si>
  <si>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</si>
  <si>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</si>
  <si>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</si>
  <si>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</si>
  <si>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</si>
  <si>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</si>
  <si>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</si>
  <si>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</si>
  <si>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</si>
  <si>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</si>
  <si>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</si>
  <si>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</si>
  <si>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</si>
  <si>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</si>
  <si>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</si>
  <si>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</si>
  <si>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</si>
  <si>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</si>
  <si>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</si>
  <si>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</si>
  <si>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</si>
  <si>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</si>
  <si>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</si>
  <si>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</si>
  <si>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</si>
  <si>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</si>
  <si>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</si>
  <si>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</si>
  <si>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</si>
  <si>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</si>
  <si>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</si>
  <si>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</si>
  <si>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</si>
  <si>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</si>
  <si>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</si>
  <si>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</si>
  <si>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</si>
  <si>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</si>
  <si>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</si>
  <si>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</si>
  <si>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</si>
  <si>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</si>
  <si>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</si>
  <si>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</si>
  <si>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</si>
  <si>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</si>
  <si>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</si>
  <si>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</si>
  <si>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</si>
  <si>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</si>
  <si>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</si>
  <si>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</si>
  <si>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</si>
  <si>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</si>
  <si>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</si>
  <si>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</si>
  <si>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</si>
  <si>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</si>
  <si>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</si>
  <si>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</si>
  <si>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</si>
  <si>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</si>
  <si>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</si>
  <si>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</si>
  <si>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</si>
  <si>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</si>
  <si>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</si>
  <si>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</si>
  <si>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</si>
  <si>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</si>
  <si>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</si>
  <si>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</si>
  <si>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</si>
  <si>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</si>
  <si>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</si>
  <si>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</si>
  <si>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</si>
  <si>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</si>
  <si>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</si>
  <si>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</si>
  <si>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</si>
  <si>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</si>
  <si>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</si>
  <si>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</si>
  <si>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</si>
  <si>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</si>
  <si>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</si>
  <si>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</si>
  <si>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</si>
  <si>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</si>
  <si>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</si>
  <si>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</si>
  <si>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</si>
  <si>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</si>
  <si>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</si>
  <si>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</si>
  <si>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</si>
  <si>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</si>
  <si>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</si>
  <si>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</si>
  <si>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</si>
  <si>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</si>
  <si>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</si>
  <si>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</si>
  <si>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</si>
  <si>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</si>
  <si>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</si>
  <si>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</si>
  <si>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</si>
  <si>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</si>
  <si>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</si>
  <si>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</si>
  <si>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</si>
  <si>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</si>
  <si>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</si>
  <si>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</si>
  <si>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</si>
  <si>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</si>
  <si>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</si>
  <si>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</si>
  <si>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</si>
  <si>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</si>
  <si>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</si>
  <si>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</si>
  <si>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</si>
  <si>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</si>
  <si>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</si>
  <si>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</si>
  <si>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</si>
  <si>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</si>
  <si>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</si>
  <si>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</si>
  <si>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</si>
  <si>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</si>
  <si>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</si>
  <si>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</si>
  <si>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</si>
  <si>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</si>
  <si>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</si>
  <si>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</si>
  <si>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</si>
  <si>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</si>
  <si>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</si>
  <si>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</si>
  <si>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</si>
  <si>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</si>
  <si>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</si>
  <si>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</si>
  <si>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</si>
  <si>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</si>
  <si>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</si>
  <si>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</si>
  <si>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</si>
  <si>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</si>
  <si>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</si>
  <si>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</si>
  <si>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</si>
  <si>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</si>
  <si>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</si>
  <si>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</si>
  <si>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</si>
  <si>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</si>
  <si>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</si>
  <si>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</si>
  <si>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</si>
  <si>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</si>
  <si>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</si>
  <si>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</si>
  <si>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</si>
  <si>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</si>
  <si>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</si>
  <si>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</si>
  <si>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</si>
  <si>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</si>
  <si>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</si>
  <si>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</si>
  <si>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</si>
  <si>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</si>
  <si>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</si>
  <si>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</si>
  <si>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</si>
  <si>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</si>
  <si>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</si>
  <si>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</si>
  <si>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</si>
  <si>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</si>
  <si>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</si>
  <si>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</si>
  <si>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</si>
  <si>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</si>
  <si>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</si>
  <si>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</si>
  <si>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</si>
  <si>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</si>
  <si>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</si>
  <si>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</si>
  <si>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</si>
  <si>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</si>
  <si>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</si>
  <si>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</si>
  <si>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</si>
  <si>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</si>
  <si>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</si>
  <si>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</si>
  <si>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</si>
  <si>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</si>
  <si>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</si>
  <si>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</si>
  <si>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</si>
  <si>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</si>
  <si>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</si>
  <si>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</si>
  <si>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</si>
  <si>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</si>
  <si>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</si>
  <si>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</si>
  <si>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</si>
  <si>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</si>
  <si>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</si>
  <si>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</si>
  <si>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</si>
  <si>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</si>
  <si>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</si>
  <si>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</si>
  <si>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</si>
  <si>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</si>
  <si>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</si>
  <si>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</si>
  <si>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</si>
  <si>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</si>
  <si>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</si>
  <si>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</si>
  <si>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</si>
  <si>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</si>
  <si>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</si>
  <si>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</si>
  <si>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</si>
  <si>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</si>
  <si>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</si>
  <si>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</si>
  <si>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</si>
  <si>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</si>
  <si>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</si>
  <si>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</si>
  <si>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</si>
  <si>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</si>
  <si>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</si>
  <si>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</si>
  <si>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</si>
  <si>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</si>
  <si>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</si>
  <si>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</si>
  <si>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</si>
  <si>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</si>
  <si>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</si>
  <si>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</si>
  <si>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</si>
  <si>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</si>
  <si>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</si>
  <si>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</si>
  <si>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</si>
  <si>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</si>
  <si>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</si>
  <si>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</si>
  <si>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</si>
  <si>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</si>
  <si>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</si>
  <si>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</si>
  <si>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</si>
  <si>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</si>
  <si>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</si>
  <si>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</si>
  <si>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</si>
  <si>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</si>
  <si>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</si>
  <si>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</si>
  <si>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</si>
  <si>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</si>
  <si>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</si>
  <si>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</si>
  <si>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</si>
  <si>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</si>
  <si>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</si>
  <si>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</si>
  <si>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</si>
  <si>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</si>
  <si>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</si>
  <si>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</si>
  <si>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</si>
  <si>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</si>
  <si>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</si>
  <si>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</si>
  <si>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</si>
  <si>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</si>
  <si>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</si>
  <si>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</si>
  <si>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</si>
  <si>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</si>
  <si>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</si>
  <si>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</si>
  <si>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</si>
  <si>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</si>
  <si>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</si>
  <si>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</si>
  <si>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</si>
  <si>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</si>
  <si>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</si>
  <si>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</si>
  <si>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</si>
  <si>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</si>
  <si>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</si>
  <si>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</si>
  <si>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</si>
  <si>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</si>
  <si>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</si>
  <si>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</si>
  <si>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</si>
  <si>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</si>
  <si>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</si>
  <si>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</si>
  <si>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</si>
  <si>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</si>
  <si>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</si>
  <si>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</si>
  <si>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</si>
  <si>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</si>
  <si>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</si>
  <si>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</si>
  <si>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</si>
  <si>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</si>
  <si>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</si>
  <si>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</si>
  <si>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</si>
  <si>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</si>
  <si>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</si>
  <si>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</si>
  <si>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</si>
  <si>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</si>
  <si>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</si>
  <si>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</si>
  <si>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</si>
  <si>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</si>
  <si>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</si>
  <si>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</si>
  <si>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</si>
  <si>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</si>
  <si>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</si>
  <si>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</si>
  <si>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</si>
  <si>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</si>
  <si>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</si>
  <si>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</si>
  <si>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</si>
  <si>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</si>
  <si>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</si>
  <si>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</si>
  <si>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</si>
  <si>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</si>
  <si>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</si>
  <si>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</si>
  <si>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</si>
  <si>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</si>
  <si>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</si>
  <si>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</si>
  <si>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</si>
  <si>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</si>
  <si>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</si>
  <si>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</si>
  <si>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</si>
  <si>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</si>
  <si>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</si>
  <si>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</si>
  <si>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</si>
  <si>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</si>
  <si>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</si>
  <si>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</si>
  <si>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</si>
  <si>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</si>
  <si>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</si>
  <si>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</si>
  <si>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</si>
  <si>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</si>
  <si>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</si>
  <si>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</si>
  <si>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</si>
  <si>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</si>
  <si>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</si>
  <si>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</si>
  <si>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</si>
  <si>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</si>
  <si>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</si>
  <si>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</si>
  <si>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</si>
  <si>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</si>
  <si>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</si>
  <si>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</si>
  <si>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</si>
  <si>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</si>
  <si>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</si>
  <si>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</si>
  <si>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</si>
  <si>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</si>
  <si>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</si>
  <si>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</si>
  <si>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</si>
  <si>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</si>
  <si>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</si>
  <si>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</si>
  <si>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</si>
  <si>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</si>
  <si>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</si>
  <si>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</si>
  <si>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</si>
  <si>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</si>
  <si>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</si>
  <si>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</si>
  <si>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</si>
  <si>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</si>
  <si>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</si>
  <si>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</si>
  <si>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</si>
  <si>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</si>
  <si>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</si>
  <si>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</si>
  <si>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</si>
  <si>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</si>
  <si>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</si>
  <si>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</si>
  <si>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</si>
  <si>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</si>
  <si>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</si>
  <si>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</si>
  <si>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</si>
  <si>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</si>
  <si>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</si>
  <si>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</si>
  <si>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</si>
  <si>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</si>
  <si>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</si>
  <si>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</si>
  <si>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</si>
  <si>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</si>
  <si>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</si>
  <si>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</si>
  <si>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</si>
  <si>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</si>
  <si>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</si>
  <si>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</si>
  <si>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</si>
  <si>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</si>
  <si>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</si>
  <si>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</si>
  <si>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</si>
  <si>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</si>
  <si>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</si>
  <si>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</si>
  <si>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</si>
  <si>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</si>
  <si>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</si>
  <si>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</si>
  <si>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</si>
  <si>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</si>
  <si>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</si>
  <si>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</si>
  <si>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</si>
  <si>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</si>
  <si>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</si>
  <si>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</si>
  <si>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</si>
  <si>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</si>
  <si>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</si>
  <si>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</si>
  <si>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</si>
  <si>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</si>
  <si>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</si>
  <si>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</si>
  <si>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</si>
  <si>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</si>
  <si>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</si>
  <si>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</si>
  <si>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</si>
  <si>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</si>
  <si>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</si>
  <si>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</si>
  <si>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</si>
  <si>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</si>
  <si>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</si>
  <si>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</si>
  <si>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</si>
  <si>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</si>
  <si>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</si>
  <si>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</si>
  <si>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</si>
  <si>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</si>
  <si>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</si>
  <si>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</si>
  <si>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</si>
  <si>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</si>
  <si>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</si>
  <si>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</si>
  <si>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</si>
  <si>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</si>
  <si>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</si>
  <si>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</si>
  <si>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</si>
  <si>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</si>
  <si>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</si>
  <si>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</si>
  <si>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</si>
  <si>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</si>
  <si>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</si>
  <si>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</si>
  <si>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</si>
  <si>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</si>
  <si>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</si>
  <si>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</si>
  <si>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</si>
  <si>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</si>
  <si>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</si>
  <si>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</si>
  <si>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</si>
  <si>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</si>
  <si>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</si>
  <si>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</si>
  <si>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</si>
  <si>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</si>
  <si>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</si>
  <si>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</si>
  <si>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</si>
  <si>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</si>
  <si>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</si>
  <si>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</si>
  <si>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</si>
  <si>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</si>
  <si>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</si>
  <si>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</si>
  <si>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</si>
  <si>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</si>
  <si>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</si>
  <si>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</si>
  <si>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</si>
  <si>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</si>
  <si>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</si>
  <si>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</si>
  <si>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</si>
  <si>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</si>
  <si>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</si>
  <si>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</si>
  <si>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</si>
  <si>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</si>
  <si>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</si>
  <si>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</si>
  <si>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</si>
  <si>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</si>
  <si>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</si>
  <si>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</si>
  <si>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</si>
  <si>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</si>
  <si>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</si>
  <si>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</si>
  <si>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</si>
  <si>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</si>
  <si>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</si>
  <si>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</si>
  <si>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</si>
  <si>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</si>
  <si>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</si>
  <si>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</si>
  <si>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</si>
  <si>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</si>
  <si>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</si>
  <si>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</si>
  <si>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</si>
  <si>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</si>
  <si>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</si>
  <si>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</si>
  <si>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</si>
  <si>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</si>
  <si>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</si>
  <si>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</si>
  <si>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</si>
  <si>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</si>
  <si>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</si>
  <si>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</si>
  <si>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</si>
  <si>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</si>
  <si>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</si>
  <si>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</si>
  <si>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</si>
  <si>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</si>
  <si>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</si>
  <si>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</si>
  <si>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</si>
  <si>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</si>
  <si>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</si>
  <si>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</si>
  <si>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</si>
  <si>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</si>
  <si>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</si>
  <si>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</si>
  <si>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</si>
  <si>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</si>
  <si>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</si>
  <si>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</si>
  <si>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</si>
  <si>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</si>
  <si>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</si>
  <si>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</si>
  <si>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</si>
  <si>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</si>
  <si>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</si>
  <si>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</si>
  <si>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</si>
  <si>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</si>
  <si>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</si>
  <si>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</si>
  <si>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</si>
  <si>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</si>
  <si>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</si>
  <si>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</si>
  <si>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</si>
  <si>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</si>
  <si>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</si>
  <si>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</si>
  <si>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</si>
  <si>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</si>
  <si>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</si>
  <si>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</si>
  <si>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</si>
  <si>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</si>
  <si>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</si>
  <si>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</si>
  <si>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</si>
  <si>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</si>
  <si>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</si>
  <si>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</si>
  <si>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</si>
  <si>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</si>
  <si>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</si>
  <si>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</si>
  <si>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</si>
  <si>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</si>
  <si>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</si>
  <si>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</si>
  <si>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</si>
  <si>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</si>
  <si>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</si>
  <si>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</si>
  <si>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</si>
  <si>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</si>
  <si>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</si>
  <si>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</si>
  <si>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</si>
  <si>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</si>
  <si>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</si>
  <si>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</si>
  <si>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</si>
  <si>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</si>
  <si>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</si>
  <si>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</si>
  <si>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</si>
  <si>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</si>
  <si>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</si>
  <si>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</si>
  <si>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</si>
  <si>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</si>
  <si>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</si>
  <si>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</si>
  <si>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</si>
  <si>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</si>
  <si>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</si>
  <si>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</si>
  <si>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</si>
  <si>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</si>
  <si>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</si>
  <si>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</si>
  <si>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</si>
  <si>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</si>
  <si>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</si>
  <si>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</si>
  <si>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</si>
  <si>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</si>
  <si>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</si>
  <si>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</si>
  <si>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</si>
  <si>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</si>
  <si>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</si>
  <si>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</si>
  <si>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</si>
  <si>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</si>
  <si>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</si>
  <si>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</si>
  <si>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</si>
  <si>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</si>
  <si>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</si>
  <si>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</si>
  <si>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</si>
  <si>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</si>
  <si>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</si>
  <si>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</si>
  <si>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</si>
  <si>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</si>
  <si>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</si>
  <si>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</si>
  <si>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</si>
  <si>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</si>
  <si>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</si>
  <si>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</si>
  <si>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</si>
  <si>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</si>
  <si>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</si>
  <si>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</si>
  <si>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</si>
  <si>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</si>
  <si>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</si>
  <si>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</si>
  <si>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</si>
  <si>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</si>
  <si>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</si>
  <si>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</si>
  <si>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</si>
  <si>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</si>
  <si>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</si>
  <si>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</si>
  <si>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</si>
  <si>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</si>
  <si>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</si>
  <si>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</si>
  <si>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</si>
  <si>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</si>
  <si>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</si>
  <si>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</si>
  <si>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</si>
  <si>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</si>
  <si>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</si>
  <si>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</si>
  <si>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</si>
  <si>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</si>
  <si>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</si>
  <si>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</si>
  <si>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</si>
  <si>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</si>
  <si>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</si>
  <si>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</si>
  <si>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</si>
  <si>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</si>
  <si>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</si>
  <si>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</si>
  <si>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</si>
  <si>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</si>
  <si>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</si>
  <si>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</si>
  <si>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</si>
  <si>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</si>
  <si>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</si>
  <si>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</si>
  <si>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</si>
  <si>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</si>
  <si>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</si>
  <si>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</si>
  <si>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</si>
  <si>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</si>
  <si>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</si>
  <si>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</si>
  <si>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</si>
  <si>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</si>
  <si>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</si>
  <si>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</si>
  <si>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</si>
  <si>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</si>
  <si>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</si>
  <si>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</si>
  <si>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</si>
  <si>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</si>
  <si>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</si>
  <si>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</si>
  <si>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</si>
  <si>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</si>
  <si>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</si>
  <si>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</si>
  <si>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</si>
  <si>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</si>
  <si>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</si>
  <si>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</si>
  <si>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</si>
  <si>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</si>
  <si>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</si>
  <si>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</si>
  <si>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</si>
  <si>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</si>
  <si>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</si>
  <si>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</si>
  <si>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</si>
  <si>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</si>
  <si>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</si>
  <si>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</si>
  <si>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</si>
  <si>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</si>
  <si>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</si>
  <si>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</si>
  <si>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</si>
  <si>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</si>
  <si>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</si>
  <si>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</si>
  <si>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</si>
  <si>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</si>
  <si>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</si>
  <si>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</si>
  <si>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</si>
  <si>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</si>
  <si>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</si>
  <si>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</si>
  <si>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</si>
  <si>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</si>
  <si>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</si>
  <si>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</si>
  <si>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</si>
  <si>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</si>
  <si>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</si>
  <si>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</si>
  <si>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</si>
  <si>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</si>
  <si>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</si>
  <si>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</si>
  <si>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</si>
  <si>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</si>
  <si>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</si>
  <si>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</si>
  <si>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</si>
  <si>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</si>
  <si>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</si>
  <si>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</si>
  <si>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</si>
  <si>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</si>
  <si>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</si>
  <si>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</si>
  <si>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</si>
  <si>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</si>
  <si>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</si>
  <si>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</si>
  <si>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</si>
  <si>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</si>
  <si>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</si>
  <si>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</si>
  <si>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</si>
  <si>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</si>
  <si>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</si>
  <si>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</si>
  <si>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</si>
  <si>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</si>
  <si>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</si>
  <si>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</si>
  <si>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</si>
  <si>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</si>
  <si>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</si>
  <si>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</si>
  <si>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</si>
  <si>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</si>
  <si>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</si>
  <si>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</si>
  <si>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</si>
  <si>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</si>
  <si>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</si>
  <si>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</si>
  <si>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</si>
  <si>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</si>
  <si>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</si>
  <si>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</si>
  <si>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</si>
  <si>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</si>
  <si>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</si>
  <si>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</si>
  <si>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</si>
  <si>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</si>
  <si>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</si>
  <si>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</si>
  <si>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</si>
  <si>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</si>
  <si>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</si>
  <si>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</si>
  <si>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</si>
  <si>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</si>
  <si>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</si>
  <si>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</si>
  <si>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</si>
  <si>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</si>
  <si>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</si>
  <si>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</si>
  <si>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</si>
  <si>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</si>
  <si>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</si>
  <si>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</si>
  <si>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</si>
  <si>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</si>
  <si>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</si>
  <si>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</si>
  <si>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</si>
  <si>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</si>
  <si>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</si>
  <si>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</si>
  <si>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</si>
  <si>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</si>
  <si>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</si>
  <si>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</si>
  <si>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</si>
  <si>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</si>
  <si>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</si>
  <si>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</si>
  <si>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</si>
  <si>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</si>
  <si>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</si>
  <si>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</si>
  <si>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</si>
  <si>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</si>
  <si>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</si>
  <si>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</si>
  <si>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</si>
  <si>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</si>
  <si>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</si>
  <si>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</si>
  <si>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</si>
  <si>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</si>
  <si>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</si>
  <si>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</si>
  <si>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</si>
  <si>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</si>
  <si>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</si>
  <si>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</si>
  <si>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</si>
  <si>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</si>
  <si>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</si>
  <si>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</si>
  <si>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</si>
  <si>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</si>
  <si>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</si>
  <si>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</si>
  <si>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</si>
  <si>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</si>
  <si>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</si>
  <si>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</si>
  <si>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</si>
  <si>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</si>
  <si>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</si>
  <si>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</si>
  <si>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</si>
  <si>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</si>
  <si>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</si>
  <si>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</si>
  <si>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</si>
  <si>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</si>
  <si>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</si>
  <si>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</si>
  <si>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</si>
  <si>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</si>
  <si>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</si>
  <si>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</si>
  <si>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</si>
  <si>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</si>
  <si>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</si>
  <si>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</si>
  <si>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</si>
  <si>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</si>
  <si>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</si>
  <si>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</si>
  <si>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</si>
  <si>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</si>
  <si>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</si>
  <si>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</si>
  <si>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</si>
  <si>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</si>
  <si>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</si>
  <si>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</si>
  <si>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</si>
  <si>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</si>
  <si>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</si>
  <si>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</si>
  <si>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</si>
  <si>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</si>
  <si>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</si>
  <si>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</si>
  <si>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</si>
  <si>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</si>
  <si>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</si>
  <si>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</si>
  <si>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</si>
  <si>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</si>
  <si>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</si>
  <si>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</si>
  <si>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</si>
  <si>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</si>
  <si>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</si>
  <si>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</si>
  <si>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</si>
  <si>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</si>
  <si>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</si>
  <si>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</si>
  <si>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</si>
  <si>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</si>
  <si>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</si>
  <si>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</si>
  <si>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</si>
  <si>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</si>
  <si>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</si>
  <si>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</si>
  <si>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</si>
  <si>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</si>
  <si>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</si>
  <si>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</si>
  <si>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</si>
  <si>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</si>
  <si>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</si>
  <si>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</si>
  <si>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</si>
  <si>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</si>
  <si>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</si>
  <si>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</si>
  <si>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</si>
  <si>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</si>
  <si>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</si>
  <si>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</si>
  <si>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</si>
  <si>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</si>
  <si>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</si>
  <si>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</si>
  <si>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</si>
  <si>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</si>
  <si>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</si>
  <si>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</si>
  <si>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</si>
  <si>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</si>
  <si>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</si>
  <si>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</si>
  <si>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</si>
  <si>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</si>
  <si>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</si>
  <si>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</si>
  <si>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</si>
  <si>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</si>
  <si>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</si>
  <si>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</si>
  <si>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</si>
  <si>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</si>
  <si>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</si>
  <si>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</si>
  <si>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</si>
  <si>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</si>
  <si>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</si>
  <si>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</si>
  <si>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</si>
  <si>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</si>
  <si>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</si>
  <si>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</si>
  <si>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</si>
  <si>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</si>
  <si>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</si>
  <si>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</si>
  <si>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</si>
  <si>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</si>
  <si>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</si>
  <si>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</si>
  <si>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</si>
  <si>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</si>
  <si>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</si>
  <si>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</si>
  <si>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</si>
  <si>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</si>
  <si>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</si>
  <si>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</si>
  <si>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</si>
  <si>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</si>
  <si>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</si>
  <si>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</si>
  <si>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</si>
  <si>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</si>
  <si>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</si>
  <si>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</si>
  <si>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</si>
  <si>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</si>
  <si>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</si>
  <si>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</si>
  <si>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</si>
  <si>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</si>
  <si>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</si>
  <si>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</si>
  <si>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</si>
  <si>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</si>
  <si>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</si>
  <si>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</si>
  <si>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</si>
  <si>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</si>
  <si>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</si>
  <si>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</si>
  <si>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</si>
  <si>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</si>
  <si>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</si>
  <si>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</si>
  <si>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</si>
  <si>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</si>
  <si>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</si>
  <si>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</si>
  <si>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</si>
  <si>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</si>
  <si>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</si>
  <si>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</si>
  <si>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</si>
  <si>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</si>
  <si>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</si>
  <si>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</si>
  <si>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</si>
  <si>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</si>
  <si>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</si>
  <si>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</si>
  <si>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</si>
  <si>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</si>
  <si>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</si>
  <si>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</si>
  <si>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</si>
  <si>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</si>
  <si>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</si>
  <si>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</si>
  <si>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</si>
  <si>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</si>
  <si>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</si>
  <si>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</si>
  <si>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</si>
  <si>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</si>
  <si>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</si>
  <si>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</si>
  <si>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</si>
  <si>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</si>
  <si>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</si>
  <si>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</si>
  <si>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</si>
  <si>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</si>
  <si>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</si>
  <si>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</si>
  <si>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</si>
  <si>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</si>
  <si>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</si>
  <si>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</si>
  <si>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</si>
  <si>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</si>
  <si>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</si>
  <si>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</si>
  <si>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</si>
  <si>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</si>
  <si>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</si>
  <si>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</si>
  <si>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</si>
  <si>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</si>
  <si>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</si>
  <si>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</si>
  <si>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</si>
  <si>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</si>
  <si>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</si>
  <si>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</si>
  <si>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</si>
  <si>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</si>
  <si>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</si>
  <si>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</si>
  <si>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</si>
  <si>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</si>
  <si>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</si>
  <si>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</si>
  <si>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</si>
  <si>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</si>
  <si>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</si>
  <si>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</si>
  <si>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</si>
  <si>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</si>
  <si>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</si>
  <si>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</si>
  <si>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</si>
  <si>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</si>
  <si>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</si>
  <si>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</si>
  <si>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</si>
  <si>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</si>
  <si>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</si>
  <si>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</si>
  <si>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</si>
  <si>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</si>
  <si>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</si>
  <si>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</si>
  <si>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</si>
  <si>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</si>
  <si>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</si>
  <si>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</si>
  <si>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</si>
  <si>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</si>
  <si>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</si>
  <si>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</si>
  <si>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</si>
  <si>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</si>
  <si>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</si>
  <si>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</si>
  <si>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</si>
  <si>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</si>
  <si>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</si>
  <si>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</si>
  <si>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</si>
  <si>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</si>
  <si>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</si>
  <si>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</si>
  <si>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</si>
  <si>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</si>
  <si>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</si>
  <si>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</si>
  <si>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</si>
  <si>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</si>
  <si>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</si>
  <si>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</si>
  <si>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</si>
  <si>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</si>
  <si>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</si>
  <si>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</si>
  <si>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</si>
  <si>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</si>
  <si>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</si>
  <si>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</si>
  <si>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</si>
  <si>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</si>
  <si>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</si>
  <si>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</si>
  <si>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</si>
  <si>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</si>
  <si>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</si>
  <si>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</si>
  <si>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</si>
  <si>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</si>
  <si>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</si>
  <si>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</si>
  <si>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</si>
  <si>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</si>
  <si>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</si>
  <si>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</si>
  <si>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</si>
  <si>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</si>
  <si>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</si>
  <si>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</si>
  <si>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</si>
  <si>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</si>
  <si>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</si>
  <si>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</si>
  <si>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</si>
  <si>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</si>
  <si>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</si>
  <si>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</si>
  <si>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</si>
  <si>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</si>
  <si>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</si>
  <si>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</si>
  <si>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</si>
  <si>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</si>
  <si>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</si>
  <si>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</si>
  <si>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</si>
  <si>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</si>
  <si>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</si>
  <si>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</si>
  <si>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</si>
  <si>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</si>
  <si>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</si>
  <si>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</si>
  <si>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</si>
  <si>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</si>
  <si>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</si>
  <si>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</si>
  <si>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</si>
  <si>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</si>
  <si>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</si>
  <si>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</si>
  <si>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</si>
  <si>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</si>
  <si>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</si>
  <si>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</si>
  <si>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</si>
  <si>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</si>
  <si>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</si>
  <si>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</si>
  <si>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</si>
  <si>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</si>
  <si>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</si>
  <si>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</si>
  <si>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</si>
  <si>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</si>
  <si>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</si>
  <si>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</si>
  <si>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</si>
  <si>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</si>
  <si>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</si>
  <si>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</si>
  <si>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</si>
  <si>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</si>
  <si>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</si>
  <si>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</si>
  <si>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</si>
  <si>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</si>
  <si>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</si>
  <si>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</si>
  <si>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</si>
  <si>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</si>
  <si>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</si>
  <si>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</si>
  <si>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</si>
  <si>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</si>
  <si>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</si>
  <si>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</si>
  <si>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</si>
  <si>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</si>
  <si>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</si>
  <si>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</si>
  <si>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</si>
  <si>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</si>
  <si>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</si>
  <si>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</si>
  <si>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</si>
  <si>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</si>
  <si>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</si>
  <si>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</si>
  <si>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</si>
  <si>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</si>
  <si>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</si>
  <si>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</si>
  <si>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</si>
  <si>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</si>
  <si>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</si>
  <si>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</si>
  <si>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</si>
  <si>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</si>
  <si>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</si>
  <si>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</si>
  <si>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</si>
  <si>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</si>
  <si>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</si>
  <si>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</si>
  <si>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</si>
  <si>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</si>
  <si>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</si>
  <si>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</si>
  <si>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</si>
  <si>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</si>
  <si>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</si>
  <si>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</si>
  <si>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</si>
  <si>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</si>
  <si>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</si>
  <si>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</si>
  <si>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</si>
  <si>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</si>
  <si>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</si>
  <si>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</si>
  <si>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</si>
  <si>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</si>
  <si>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</si>
  <si>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</si>
  <si>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</si>
  <si>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</si>
  <si>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</si>
  <si>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</si>
  <si>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</si>
  <si>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</si>
  <si>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</si>
  <si>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</si>
  <si>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</si>
  <si>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</si>
  <si>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</si>
  <si>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</si>
  <si>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</si>
  <si>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</si>
  <si>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</si>
  <si>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</si>
  <si>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</si>
  <si>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</si>
  <si>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</si>
  <si>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</si>
  <si>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</si>
  <si>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</si>
  <si>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</si>
  <si>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</si>
  <si>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</si>
  <si>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</si>
  <si>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</si>
  <si>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</si>
  <si>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</si>
  <si>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</si>
  <si>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</si>
  <si>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</si>
  <si>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</si>
  <si>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</si>
  <si>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</si>
  <si>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</si>
  <si>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</si>
  <si>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</si>
  <si>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</si>
  <si>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</si>
  <si>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</si>
  <si>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</si>
  <si>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</si>
  <si>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</si>
  <si>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</si>
  <si>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</si>
  <si>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</si>
  <si>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</si>
  <si>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</si>
  <si>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</si>
  <si>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</si>
  <si>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</si>
  <si>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</si>
  <si>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</si>
  <si>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</si>
  <si>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</si>
  <si>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</si>
  <si>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</si>
  <si>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</si>
  <si>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</si>
  <si>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</si>
  <si>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</si>
  <si>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</si>
  <si>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</si>
  <si>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</si>
  <si>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</si>
  <si>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</si>
  <si>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</si>
  <si>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</si>
  <si>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</si>
  <si>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</si>
  <si>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</si>
  <si>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</si>
  <si>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</si>
  <si>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</si>
  <si>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</si>
  <si>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</si>
  <si>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</si>
  <si>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</si>
  <si>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</si>
  <si>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</si>
  <si>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</si>
  <si>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</si>
  <si>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</si>
  <si>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</si>
  <si>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</si>
  <si>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</si>
  <si>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</si>
  <si>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</si>
  <si>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</si>
  <si>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</si>
  <si>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</si>
  <si>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</si>
  <si>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</si>
  <si>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</si>
  <si>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</si>
  <si>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</si>
  <si>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</si>
  <si>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</si>
  <si>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</si>
  <si>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</si>
  <si>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</si>
  <si>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</si>
  <si>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</si>
  <si>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</si>
  <si>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</si>
  <si>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</si>
  <si>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</si>
  <si>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</si>
  <si>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</si>
  <si>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</si>
  <si>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</si>
  <si>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</si>
  <si>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</si>
  <si>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</si>
  <si>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</si>
  <si>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</si>
  <si>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</si>
  <si>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</si>
  <si>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</si>
  <si>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</si>
  <si>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</si>
  <si>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</si>
  <si>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</si>
  <si>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</si>
  <si>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</si>
  <si>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</si>
  <si>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</si>
  <si>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</si>
  <si>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</si>
  <si>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</si>
  <si>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</si>
  <si>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</si>
  <si>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</si>
  <si>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</si>
  <si>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</si>
  <si>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</si>
  <si>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</si>
  <si>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</si>
  <si>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</si>
  <si>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</si>
  <si>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</si>
  <si>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</si>
  <si>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</si>
  <si>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</si>
  <si>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</si>
  <si>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</si>
  <si>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</si>
  <si>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</si>
  <si>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</si>
  <si>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</si>
  <si>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</si>
  <si>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</si>
  <si>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</si>
  <si>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</si>
  <si>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</si>
  <si>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</si>
  <si>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</si>
  <si>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</si>
  <si>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</si>
  <si>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</si>
  <si>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</si>
  <si>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</si>
  <si>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</si>
  <si>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</si>
  <si>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</si>
  <si>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</si>
  <si>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</si>
  <si>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</si>
  <si>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</si>
  <si>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</si>
  <si>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</si>
  <si>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</si>
  <si>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</si>
  <si>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</si>
  <si>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</si>
  <si>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</si>
  <si>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</si>
  <si>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</si>
  <si>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</si>
  <si>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</si>
  <si>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</si>
  <si>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</si>
  <si>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</si>
  <si>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</si>
  <si>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</si>
  <si>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</si>
  <si>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</si>
  <si>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</si>
  <si>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</si>
  <si>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</si>
  <si>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</si>
  <si>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</si>
  <si>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</si>
  <si>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</si>
  <si>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</si>
  <si>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</si>
  <si>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</si>
  <si>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</si>
  <si>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</si>
  <si>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</si>
  <si>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</si>
  <si>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</si>
  <si>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</si>
  <si>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</si>
  <si>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</si>
  <si>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</si>
  <si>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</si>
  <si>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</si>
  <si>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</si>
  <si>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</si>
  <si>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</si>
  <si>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</si>
  <si>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</si>
  <si>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</si>
  <si>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</si>
  <si>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</si>
  <si>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</si>
  <si>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</si>
  <si>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</si>
  <si>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</si>
  <si>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</si>
  <si>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</si>
  <si>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</si>
  <si>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</si>
  <si>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</si>
  <si>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</si>
  <si>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</si>
  <si>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</si>
  <si>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</si>
  <si>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</si>
  <si>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</si>
  <si>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</si>
  <si>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</si>
  <si>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</si>
  <si>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</si>
  <si>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</si>
  <si>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</si>
  <si>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</si>
  <si>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</si>
  <si>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</si>
  <si>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</si>
  <si>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</si>
  <si>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</si>
  <si>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</si>
  <si>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</si>
  <si>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</si>
  <si>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</si>
  <si>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</si>
  <si>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</si>
  <si>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</si>
  <si>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</si>
  <si>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</si>
  <si>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</si>
  <si>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</si>
  <si>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</si>
  <si>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</si>
  <si>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</si>
  <si>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</si>
  <si>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</si>
  <si>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</si>
  <si>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</si>
  <si>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</si>
  <si>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</si>
  <si>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</si>
  <si>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</si>
  <si>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</si>
  <si>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</si>
  <si>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</si>
  <si>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</si>
  <si>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</si>
  <si>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</si>
  <si>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</si>
  <si>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</si>
  <si>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</si>
  <si>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</si>
  <si>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</si>
  <si>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</si>
  <si>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</si>
  <si>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</si>
  <si>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</si>
  <si>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</si>
  <si>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</si>
  <si>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</si>
  <si>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</si>
  <si>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</si>
  <si>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</si>
  <si>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</si>
  <si>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</si>
  <si>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</si>
  <si>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</si>
  <si>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</si>
  <si>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</si>
  <si>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</si>
  <si>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</si>
  <si>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</si>
  <si>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</si>
  <si>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</si>
  <si>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</si>
  <si>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</si>
  <si>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</si>
  <si>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</si>
  <si>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</si>
  <si>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</si>
  <si>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</si>
  <si>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</si>
  <si>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</si>
  <si>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</si>
  <si>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</si>
  <si>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</si>
  <si>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</si>
  <si>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</si>
  <si>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</si>
  <si>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</si>
  <si>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</si>
  <si>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</si>
  <si>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</si>
  <si>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</si>
  <si>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</si>
  <si>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</si>
  <si>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</si>
  <si>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</si>
  <si>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</si>
  <si>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</si>
  <si>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</si>
  <si>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</si>
  <si>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</si>
  <si>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</si>
  <si>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</si>
  <si>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</si>
  <si>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</si>
  <si>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</si>
  <si>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</si>
  <si>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</si>
  <si>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</si>
  <si>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</si>
  <si>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</si>
  <si>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</si>
  <si>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</si>
  <si>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</si>
  <si>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</si>
  <si>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</si>
  <si>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</si>
  <si>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</si>
  <si>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</si>
  <si>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</si>
  <si>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</si>
  <si>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</si>
  <si>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</si>
  <si>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</si>
  <si>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</si>
  <si>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</si>
  <si>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</si>
  <si>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</si>
  <si>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</si>
  <si>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</si>
  <si>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</si>
  <si>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</si>
  <si>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</si>
  <si>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</si>
  <si>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</si>
  <si>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</si>
  <si>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</si>
  <si>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</si>
  <si>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</si>
  <si>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</si>
  <si>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</si>
  <si>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</si>
  <si>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</si>
  <si>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</si>
  <si>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</si>
  <si>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</si>
  <si>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</si>
  <si>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</si>
  <si>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</si>
  <si>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</si>
  <si>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</si>
  <si>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</si>
  <si>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</si>
  <si>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</si>
  <si>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</si>
  <si>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</si>
  <si>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</si>
  <si>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</si>
  <si>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</si>
  <si>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</si>
  <si>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</si>
  <si>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</si>
  <si>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</si>
  <si>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</si>
  <si>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</si>
  <si>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</si>
  <si>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</si>
  <si>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</si>
  <si>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</si>
  <si>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</si>
  <si>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</si>
  <si>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</si>
  <si>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</si>
  <si>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</si>
  <si>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</si>
  <si>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</si>
  <si>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</si>
  <si>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</si>
  <si>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</si>
  <si>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</si>
  <si>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</si>
  <si>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</si>
  <si>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</si>
  <si>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</si>
  <si>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</si>
  <si>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</si>
  <si>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</si>
  <si>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</si>
  <si>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</si>
  <si>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</si>
  <si>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</si>
  <si>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</si>
  <si>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</si>
  <si>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</si>
  <si>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</si>
  <si>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</si>
  <si>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</si>
  <si>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</si>
  <si>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</si>
  <si>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</si>
  <si>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</si>
  <si>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</si>
  <si>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</si>
  <si>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</si>
  <si>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</si>
  <si>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</si>
  <si>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</si>
  <si>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</si>
  <si>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</si>
  <si>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</si>
  <si>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</si>
  <si>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</si>
  <si>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</si>
  <si>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</si>
  <si>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</si>
  <si>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</si>
  <si>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</si>
  <si>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</si>
  <si>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</si>
  <si>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</si>
  <si>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</si>
  <si>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</si>
  <si>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</si>
  <si>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</si>
  <si>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</si>
  <si>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</si>
  <si>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</si>
  <si>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</si>
  <si>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</si>
  <si>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</si>
  <si>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</si>
  <si>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</si>
  <si>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</si>
  <si>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</si>
  <si>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</si>
  <si>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</si>
  <si>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</si>
  <si>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</si>
  <si>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</si>
  <si>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</si>
  <si>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</si>
  <si>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</si>
  <si>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</si>
  <si>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</si>
  <si>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</si>
  <si>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</si>
  <si>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</si>
  <si>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</si>
  <si>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</si>
  <si>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</si>
  <si>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</si>
  <si>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</si>
  <si>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</si>
  <si>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</si>
  <si>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</si>
  <si>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</si>
  <si>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</si>
  <si>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</si>
  <si>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</si>
  <si>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</si>
  <si>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</si>
  <si>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</si>
  <si>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</si>
  <si>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</si>
  <si>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</si>
  <si>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</si>
  <si>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</si>
  <si>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</si>
  <si>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</si>
  <si>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</si>
  <si>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</si>
  <si>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</si>
  <si>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</si>
  <si>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</si>
  <si>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</si>
  <si>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</si>
  <si>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</si>
  <si>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</si>
  <si>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</si>
  <si>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</si>
  <si>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</si>
  <si>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</si>
  <si>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</si>
  <si>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</si>
  <si>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</si>
  <si>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</si>
  <si>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</si>
  <si>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</si>
  <si>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</si>
  <si>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</si>
  <si>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</si>
  <si>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</si>
  <si>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</si>
  <si>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</si>
  <si>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</si>
  <si>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</si>
  <si>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</si>
  <si>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</si>
  <si>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</si>
  <si>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</si>
  <si>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</si>
  <si>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</si>
  <si>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</si>
  <si>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</si>
  <si>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</si>
  <si>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</si>
  <si>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</si>
  <si>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</si>
  <si>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</si>
  <si>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</si>
  <si>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</si>
  <si>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</si>
  <si>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</si>
  <si>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</si>
  <si>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</si>
  <si>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</si>
  <si>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</si>
  <si>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</si>
  <si>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</si>
  <si>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</si>
  <si>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</si>
  <si>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</si>
  <si>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</si>
  <si>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</si>
  <si>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</si>
  <si>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</si>
  <si>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</si>
  <si>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</si>
  <si>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</si>
  <si>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</si>
  <si>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</si>
  <si>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</si>
  <si>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</si>
  <si>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</si>
  <si>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</si>
  <si>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</si>
  <si>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</si>
  <si>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</si>
  <si>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</si>
  <si>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</si>
  <si>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</si>
  <si>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</si>
  <si>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</si>
  <si>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</si>
  <si>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</si>
  <si>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</si>
  <si>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</si>
  <si>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</si>
  <si>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</si>
  <si>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</si>
  <si>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</si>
  <si>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</si>
  <si>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</si>
  <si>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</si>
  <si>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</si>
  <si>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</si>
  <si>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</si>
  <si>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</si>
  <si>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</si>
  <si>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</si>
  <si>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</si>
  <si>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</si>
  <si>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</si>
  <si>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</si>
  <si>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</si>
  <si>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</si>
  <si>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</si>
  <si>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</si>
  <si>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</si>
  <si>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</si>
  <si>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</si>
  <si>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</si>
  <si>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</si>
  <si>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</si>
  <si>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</si>
  <si>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</si>
  <si>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</si>
  <si>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</si>
  <si>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</si>
  <si>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</si>
  <si>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</si>
  <si>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</si>
  <si>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</si>
  <si>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</si>
  <si>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</si>
  <si>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</si>
  <si>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</si>
  <si>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</si>
  <si>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</si>
  <si>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</si>
  <si>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</si>
  <si>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</si>
  <si>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</si>
  <si>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</si>
  <si>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</si>
  <si>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</si>
  <si>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</si>
  <si>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</si>
  <si>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</si>
  <si>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</si>
  <si>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</si>
  <si>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</si>
  <si>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</si>
  <si>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</si>
  <si>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</si>
  <si>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</si>
  <si>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</si>
  <si>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</si>
  <si>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</si>
  <si>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</si>
  <si>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</si>
  <si>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</si>
  <si>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</si>
  <si>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</si>
  <si>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</si>
  <si>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</si>
  <si>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</si>
  <si>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</si>
  <si>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</si>
  <si>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</si>
  <si>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</si>
  <si>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</si>
  <si>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</si>
  <si>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</si>
  <si>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</si>
  <si>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</si>
  <si>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</si>
  <si>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</si>
  <si>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</si>
  <si>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</si>
  <si>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</si>
  <si>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</si>
  <si>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</si>
  <si>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</si>
  <si>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</si>
  <si>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</si>
  <si>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</si>
  <si>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</si>
  <si>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</si>
  <si>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</si>
  <si>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</si>
  <si>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</si>
  <si>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</si>
  <si>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</si>
  <si>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</si>
  <si>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</si>
  <si>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</si>
  <si>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</si>
  <si>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</si>
  <si>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</si>
  <si>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</si>
  <si>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</si>
  <si>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</si>
  <si>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</si>
  <si>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</si>
  <si>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</si>
  <si>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</si>
  <si>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</si>
  <si>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</si>
  <si>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</si>
  <si>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</si>
  <si>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</si>
  <si>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</si>
  <si>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</si>
  <si>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</si>
  <si>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</si>
  <si>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</si>
  <si>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</si>
  <si>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</si>
  <si>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</si>
  <si>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</si>
  <si>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</si>
  <si>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</si>
  <si>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</si>
  <si>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</si>
  <si>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</si>
  <si>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</si>
  <si>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</si>
  <si>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</si>
  <si>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</si>
  <si>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</si>
  <si>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</si>
  <si>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</si>
  <si>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</si>
  <si>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</si>
  <si>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</si>
  <si>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</si>
  <si>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</si>
  <si>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</si>
  <si>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</si>
  <si>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</si>
  <si>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</si>
  <si>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</si>
  <si>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</si>
  <si>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</si>
  <si>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</si>
  <si>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</si>
  <si>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</si>
  <si>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</si>
  <si>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</si>
  <si>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</si>
  <si>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</si>
  <si>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</si>
  <si>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</si>
  <si>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</si>
  <si>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</si>
  <si>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</si>
  <si>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</si>
  <si>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</si>
  <si>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</si>
  <si>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</si>
  <si>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</si>
  <si>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</si>
  <si>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</si>
  <si>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</si>
  <si>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</si>
  <si>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</si>
  <si>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</si>
  <si>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</si>
  <si>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</si>
  <si>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</si>
  <si>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</si>
  <si>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</si>
  <si>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</si>
  <si>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</si>
  <si>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</si>
  <si>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</si>
  <si>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</si>
  <si>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</si>
  <si>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</si>
  <si>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</si>
  <si>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</si>
  <si>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</si>
  <si>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</si>
  <si>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</si>
  <si>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</si>
  <si>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</si>
  <si>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</si>
  <si>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</si>
  <si>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</si>
  <si>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</si>
  <si>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</si>
  <si>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</si>
  <si>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</si>
  <si>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</si>
  <si>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</si>
  <si>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</si>
  <si>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</si>
  <si>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</si>
  <si>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</si>
  <si>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</si>
  <si>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</si>
  <si>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</si>
  <si>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</si>
  <si>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</si>
  <si>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</si>
  <si>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</si>
  <si>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</si>
  <si>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</si>
  <si>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</si>
  <si>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</si>
  <si>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</si>
  <si>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</si>
  <si>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</si>
  <si>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</si>
  <si>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</si>
  <si>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</si>
  <si>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</si>
  <si>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</si>
  <si>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</si>
  <si>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</si>
  <si>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</si>
  <si>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</si>
  <si>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</si>
  <si>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</si>
  <si>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</si>
  <si>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</si>
  <si>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</si>
  <si>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</si>
  <si>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</si>
  <si>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</si>
  <si>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</si>
  <si>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</si>
  <si>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</si>
  <si>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</si>
  <si>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</si>
  <si>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</si>
  <si>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</si>
  <si>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</si>
  <si>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</si>
  <si>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</si>
  <si>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</si>
  <si>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</si>
  <si>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</si>
  <si>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</si>
  <si>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</si>
  <si>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</si>
  <si>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</si>
  <si>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</si>
  <si>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</si>
  <si>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</si>
  <si>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</si>
  <si>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</si>
  <si>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</si>
  <si>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</si>
  <si>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</si>
  <si>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</si>
  <si>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</si>
  <si>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</si>
  <si>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</si>
  <si>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</si>
  <si>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</si>
  <si>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</si>
  <si>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</si>
  <si>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</si>
  <si>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</si>
  <si>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</si>
  <si>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</si>
  <si>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</si>
  <si>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</si>
  <si>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</si>
  <si>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</si>
  <si>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</si>
  <si>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</si>
  <si>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</si>
  <si>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</si>
  <si>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</si>
  <si>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</si>
  <si>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</si>
  <si>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</si>
  <si>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</si>
  <si>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</si>
  <si>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</si>
  <si>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</si>
  <si>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</si>
  <si>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</si>
  <si>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</si>
  <si>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</si>
  <si>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</si>
  <si>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</si>
  <si>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</si>
  <si>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</si>
  <si>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</si>
  <si>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</si>
  <si>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</si>
  <si>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</si>
  <si>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</si>
  <si>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</si>
  <si>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</si>
  <si>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</si>
  <si>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</si>
  <si>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</si>
  <si>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</si>
  <si>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</si>
  <si>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</si>
  <si>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</si>
  <si>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</si>
  <si>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</si>
  <si>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</si>
  <si>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</si>
  <si>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</si>
  <si>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</si>
  <si>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</si>
  <si>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</si>
  <si>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</si>
  <si>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</si>
  <si>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</si>
  <si>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</si>
  <si>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</si>
  <si>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</si>
  <si>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</si>
  <si>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</si>
  <si>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</si>
  <si>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</si>
  <si>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</si>
  <si>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</si>
  <si>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</si>
  <si>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</si>
  <si>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</si>
  <si>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</si>
  <si>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</si>
  <si>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</si>
  <si>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</si>
  <si>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</si>
  <si>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</si>
  <si>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</si>
  <si>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</si>
  <si>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</si>
  <si>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</si>
  <si>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</si>
  <si>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</si>
  <si>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</si>
  <si>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</si>
  <si>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</si>
  <si>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</si>
  <si>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</si>
  <si>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</si>
  <si>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</si>
  <si>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</si>
  <si>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</si>
  <si>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</si>
  <si>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</si>
  <si>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</si>
  <si>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</si>
  <si>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</si>
  <si>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</si>
  <si>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</si>
  <si>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</si>
  <si>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</si>
  <si>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</si>
  <si>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</si>
  <si>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</si>
  <si>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</si>
  <si>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</si>
  <si>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</si>
  <si>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</si>
  <si>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</si>
  <si>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</si>
  <si>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</si>
  <si>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</si>
  <si>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</si>
  <si>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</si>
  <si>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</si>
  <si>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</si>
  <si>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</si>
  <si>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</si>
  <si>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</si>
  <si>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</si>
  <si>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</si>
  <si>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</si>
  <si>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</si>
  <si>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</si>
  <si>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</si>
  <si>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</si>
  <si>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</si>
  <si>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</si>
  <si>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</si>
  <si>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</si>
  <si>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</si>
  <si>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</si>
  <si>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</si>
  <si>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</si>
  <si>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</si>
  <si>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</si>
  <si>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</si>
  <si>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</si>
  <si>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</si>
  <si>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</si>
  <si>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</si>
  <si>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</si>
  <si>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</si>
  <si>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</si>
  <si>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</si>
  <si>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</si>
  <si>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</si>
  <si>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</si>
  <si>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</si>
  <si>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</si>
  <si>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</si>
  <si>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</si>
  <si>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</si>
  <si>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</si>
  <si>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</si>
  <si>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</si>
  <si>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</si>
  <si>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</si>
  <si>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</si>
  <si>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</si>
  <si>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</si>
  <si>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</si>
  <si>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</si>
  <si>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</si>
  <si>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</si>
  <si>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</si>
  <si>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</si>
  <si>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</si>
  <si>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</si>
  <si>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</si>
  <si>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</si>
  <si>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</si>
  <si>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</si>
  <si>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</si>
  <si>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</si>
  <si>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</si>
  <si>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</si>
  <si>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</si>
  <si>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</si>
  <si>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</si>
  <si>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</si>
  <si>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</si>
  <si>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</si>
  <si>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</si>
  <si>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</si>
  <si>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</si>
  <si>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</si>
  <si>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</si>
  <si>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</si>
  <si>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</si>
  <si>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</si>
  <si>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</si>
  <si>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</si>
  <si>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</si>
  <si>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</si>
  <si>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</si>
  <si>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</si>
  <si>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</si>
  <si>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</si>
  <si>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</si>
  <si>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</si>
  <si>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</si>
  <si>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</si>
  <si>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</si>
  <si>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</si>
  <si>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</si>
  <si>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</si>
  <si>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</si>
  <si>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</si>
  <si>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</si>
  <si>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</si>
  <si>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</si>
  <si>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</si>
  <si>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</si>
  <si>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</si>
  <si>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</si>
  <si>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</si>
  <si>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</si>
  <si>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</si>
  <si>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</si>
  <si>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</si>
  <si>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</si>
  <si>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</si>
  <si>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</si>
  <si>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</si>
  <si>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</si>
  <si>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</si>
  <si>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</si>
  <si>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</si>
  <si>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</si>
  <si>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</si>
  <si>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</si>
  <si>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</si>
  <si>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</si>
  <si>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</si>
  <si>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</si>
  <si>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</si>
  <si>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</si>
  <si>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</si>
  <si>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</si>
  <si>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</si>
  <si>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</si>
  <si>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</si>
  <si>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</si>
  <si>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</si>
  <si>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</si>
  <si>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</si>
  <si>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</si>
  <si>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</si>
  <si>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</si>
  <si>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</si>
  <si>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</si>
  <si>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</si>
  <si>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</si>
  <si>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</si>
  <si>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</si>
  <si>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</si>
  <si>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</si>
  <si>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</si>
  <si>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</si>
  <si>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</si>
  <si>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</si>
  <si>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</si>
  <si>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</si>
  <si>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</si>
  <si>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</si>
  <si>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</si>
  <si>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</si>
  <si>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</si>
  <si>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</si>
  <si>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</si>
  <si>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</si>
  <si>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</si>
  <si>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</si>
  <si>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</si>
  <si>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</si>
  <si>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</si>
  <si>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</si>
  <si>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</si>
  <si>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</si>
  <si>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</si>
  <si>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</si>
  <si>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</si>
  <si>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</si>
  <si>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</si>
  <si>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</si>
  <si>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</si>
  <si>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</si>
  <si>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</si>
  <si>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</si>
  <si>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</si>
  <si>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</si>
  <si>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</si>
  <si>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</si>
  <si>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</si>
  <si>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</si>
  <si>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</si>
  <si>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</si>
  <si>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</si>
  <si>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</si>
  <si>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</si>
  <si>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</si>
  <si>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</si>
  <si>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</si>
  <si>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</si>
  <si>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</si>
  <si>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</si>
  <si>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</si>
  <si>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</si>
  <si>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</si>
  <si>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</si>
  <si>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</si>
  <si>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</si>
  <si>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</si>
  <si>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</si>
  <si>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</si>
  <si>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</si>
  <si>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</si>
  <si>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</si>
  <si>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</si>
  <si>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</si>
  <si>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</si>
  <si>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</si>
  <si>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</si>
  <si>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</si>
  <si>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</si>
  <si>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</si>
  <si>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</si>
  <si>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</si>
  <si>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</si>
  <si>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</si>
  <si>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</si>
  <si>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</si>
  <si>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</si>
  <si>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</si>
  <si>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</si>
  <si>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</si>
  <si>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</si>
  <si>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</si>
  <si>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</si>
  <si>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</si>
  <si>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</si>
  <si>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</si>
  <si>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</si>
  <si>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</si>
  <si>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</si>
  <si>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</si>
  <si>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</si>
  <si>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</si>
  <si>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</si>
  <si>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</si>
  <si>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</si>
  <si>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</si>
  <si>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</si>
  <si>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</si>
  <si>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</si>
  <si>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</si>
  <si>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</si>
  <si>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</si>
  <si>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</si>
  <si>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</si>
  <si>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</si>
  <si>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</si>
  <si>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</si>
  <si>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</si>
  <si>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</si>
  <si>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</si>
  <si>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</si>
  <si>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</si>
  <si>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</si>
  <si>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</si>
  <si>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</si>
  <si>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</si>
  <si>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</si>
  <si>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</si>
  <si>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</si>
  <si>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</si>
  <si>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</si>
  <si>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</si>
  <si>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</si>
  <si>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</si>
  <si>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</si>
  <si>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</si>
  <si>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</si>
  <si>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</si>
  <si>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</si>
  <si>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</si>
  <si>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</si>
  <si>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</si>
  <si>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</si>
  <si>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</si>
  <si>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</si>
  <si>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</si>
  <si>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</si>
  <si>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</si>
  <si>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</si>
  <si>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</si>
  <si>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</si>
  <si>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</si>
  <si>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</si>
  <si>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</si>
  <si>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</si>
  <si>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</si>
  <si>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</si>
  <si>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</si>
  <si>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</si>
  <si>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</si>
  <si>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</si>
  <si>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</si>
  <si>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</si>
  <si>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</si>
  <si>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</si>
  <si>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</si>
  <si>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</si>
  <si>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</si>
  <si>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</si>
  <si>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</si>
  <si>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</si>
  <si>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</si>
  <si>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</si>
  <si>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</si>
  <si>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</si>
  <si>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</si>
  <si>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</si>
  <si>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</si>
  <si>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</si>
  <si>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</si>
  <si>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</si>
  <si>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</si>
  <si>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</si>
  <si>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</si>
  <si>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</si>
  <si>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</si>
  <si>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</si>
  <si>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</si>
  <si>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</si>
  <si>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</si>
  <si>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</si>
  <si>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</si>
  <si>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</si>
  <si>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</si>
  <si>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</si>
  <si>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</si>
  <si>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</si>
  <si>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</si>
  <si>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</si>
  <si>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</si>
  <si>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</si>
  <si>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</si>
  <si>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</si>
  <si>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</si>
  <si>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</si>
  <si>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</si>
  <si>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</si>
  <si>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</si>
  <si>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</si>
  <si>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</si>
  <si>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</si>
  <si>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</si>
  <si>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</si>
  <si>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</si>
  <si>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</si>
  <si>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</si>
  <si>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</si>
  <si>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</si>
  <si>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</si>
  <si>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</si>
  <si>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</si>
  <si>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</si>
  <si>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</si>
  <si>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</si>
  <si>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</si>
  <si>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</si>
  <si>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</si>
  <si>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</si>
  <si>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</si>
  <si>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</si>
  <si>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</si>
  <si>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</si>
  <si>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</si>
  <si>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</si>
  <si>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</si>
  <si>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</si>
  <si>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</si>
  <si>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</si>
  <si>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</si>
  <si>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</si>
  <si>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</si>
  <si>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</si>
  <si>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</si>
  <si>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</si>
  <si>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</si>
  <si>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</si>
  <si>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</si>
  <si>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</si>
  <si>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</si>
  <si>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</si>
  <si>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</si>
  <si>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</si>
  <si>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</si>
  <si>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</si>
  <si>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</si>
  <si>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</si>
  <si>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</si>
  <si>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</si>
  <si>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</si>
  <si>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</si>
  <si>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</si>
  <si>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</si>
  <si>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</si>
  <si>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</si>
  <si>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</si>
  <si>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</si>
  <si>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</si>
  <si>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</si>
  <si>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</si>
  <si>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</si>
  <si>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</si>
  <si>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</si>
  <si>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</si>
  <si>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</si>
  <si>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</si>
  <si>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</si>
  <si>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</si>
  <si>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</si>
  <si>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</si>
  <si>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</si>
  <si>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</si>
  <si>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</si>
  <si>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</si>
  <si>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</si>
  <si>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</si>
  <si>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</si>
  <si>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</si>
  <si>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</si>
  <si>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</si>
  <si>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</si>
  <si>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</si>
  <si>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</si>
  <si>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</si>
  <si>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</si>
  <si>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</si>
  <si>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</si>
  <si>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</si>
  <si>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</si>
  <si>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</si>
  <si>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</si>
  <si>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</si>
  <si>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</si>
  <si>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</si>
  <si>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</si>
  <si>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</si>
  <si>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</si>
  <si>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</si>
  <si>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</si>
  <si>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</si>
  <si>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</si>
  <si>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</si>
  <si>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</si>
  <si>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</si>
  <si>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</si>
  <si>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</si>
  <si>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</si>
  <si>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</si>
  <si>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</si>
  <si>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</si>
  <si>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</si>
  <si>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</si>
  <si>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</si>
  <si>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</si>
  <si>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</si>
  <si>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</si>
  <si>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</si>
  <si>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</si>
  <si>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</si>
  <si>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</si>
  <si>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</si>
  <si>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</si>
  <si>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</si>
  <si>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</si>
  <si>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</si>
  <si>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</si>
  <si>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</si>
  <si>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</si>
  <si>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</si>
  <si>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</si>
  <si>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</si>
  <si>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</si>
  <si>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</si>
  <si>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</si>
  <si>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</si>
  <si>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</si>
  <si>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</si>
  <si>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</si>
  <si>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</si>
  <si>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</si>
  <si>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</si>
  <si>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</si>
  <si>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</si>
  <si>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</si>
  <si>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</si>
  <si>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</si>
  <si>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</si>
  <si>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</si>
  <si>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</si>
  <si>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</si>
  <si>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</si>
  <si>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</si>
  <si>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</si>
  <si>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</si>
  <si>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</si>
  <si>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</si>
  <si>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</si>
  <si>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</si>
  <si>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</si>
  <si>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</si>
  <si>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</si>
  <si>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</si>
  <si>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</si>
  <si>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</si>
  <si>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</si>
  <si>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</si>
  <si>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</si>
  <si>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</si>
  <si>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</si>
  <si>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</si>
  <si>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</si>
  <si>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</si>
  <si>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</si>
  <si>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</si>
  <si>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</si>
  <si>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</si>
  <si>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</si>
  <si>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</si>
  <si>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</si>
  <si>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</si>
  <si>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</si>
  <si>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</si>
  <si>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</si>
  <si>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</si>
  <si>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</si>
  <si>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</si>
  <si>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</si>
  <si>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</si>
  <si>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</si>
  <si>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</si>
  <si>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</si>
  <si>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</si>
  <si>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</si>
  <si>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</si>
  <si>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</si>
  <si>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</si>
  <si>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</si>
  <si>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</si>
  <si>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</si>
  <si>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</si>
  <si>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</si>
  <si>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</si>
  <si>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</si>
  <si>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</si>
  <si>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</si>
  <si>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</si>
  <si>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</si>
  <si>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</si>
  <si>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</si>
  <si>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</si>
  <si>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</si>
  <si>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</si>
  <si>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</si>
  <si>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</si>
  <si>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</si>
  <si>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</si>
  <si>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</si>
  <si>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</si>
  <si>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</si>
  <si>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</si>
  <si>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</si>
  <si>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</si>
  <si>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</si>
  <si>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</si>
  <si>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</si>
  <si>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</si>
  <si>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</si>
  <si>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</si>
  <si>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</si>
  <si>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</si>
  <si>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</si>
  <si>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</si>
  <si>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</si>
  <si>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</si>
  <si>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</si>
  <si>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</si>
  <si>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</si>
  <si>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</si>
  <si>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</si>
  <si>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</si>
  <si>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</si>
  <si>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</si>
  <si>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</si>
  <si>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</si>
  <si>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</si>
  <si>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</si>
  <si>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</si>
  <si>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</si>
  <si>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</si>
  <si>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</si>
  <si>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</si>
  <si>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</si>
  <si>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</si>
  <si>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</si>
  <si>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</si>
  <si>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</si>
  <si>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</si>
  <si>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</si>
  <si>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</si>
  <si>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</si>
  <si>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</si>
  <si>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</si>
  <si>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</si>
  <si>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</si>
  <si>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</si>
  <si>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</si>
  <si>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</si>
  <si>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</si>
  <si>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</si>
  <si>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</si>
  <si>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</si>
  <si>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</si>
  <si>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</si>
  <si>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</si>
  <si>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</si>
  <si>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</si>
  <si>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</si>
  <si>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</si>
  <si>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</si>
  <si>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</si>
  <si>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</si>
  <si>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</si>
  <si>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</si>
  <si>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</si>
  <si>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</si>
  <si>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</si>
  <si>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</si>
  <si>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</si>
  <si>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</si>
  <si>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</si>
  <si>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</si>
  <si>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</si>
  <si>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</si>
  <si>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</si>
  <si>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</si>
  <si>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</si>
  <si>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</si>
  <si>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</si>
  <si>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</si>
  <si>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</si>
  <si>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</si>
  <si>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</si>
  <si>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</si>
  <si>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</si>
  <si>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</si>
  <si>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</si>
  <si>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</si>
  <si>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</si>
  <si>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</si>
  <si>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</si>
  <si>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</si>
  <si>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</si>
  <si>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</si>
  <si>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</si>
  <si>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</si>
  <si>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</si>
  <si>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</si>
  <si>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</si>
  <si>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</si>
  <si>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</si>
  <si>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</si>
  <si>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</si>
  <si>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</si>
  <si>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</si>
  <si>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</si>
  <si>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</si>
  <si>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</si>
  <si>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</si>
  <si>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</si>
  <si>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</si>
  <si>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</si>
  <si>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</si>
  <si>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</si>
  <si>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</si>
  <si>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</si>
  <si>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</si>
  <si>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</si>
  <si>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</si>
  <si>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</si>
  <si>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</si>
  <si>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</si>
  <si>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</si>
  <si>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</si>
  <si>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</si>
  <si>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</si>
  <si>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</si>
  <si>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</si>
  <si>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</si>
  <si>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</si>
  <si>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</si>
  <si>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</si>
  <si>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</si>
  <si>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</si>
  <si>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</si>
  <si>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</si>
  <si>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</si>
  <si>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</si>
  <si>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</si>
  <si>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</si>
  <si>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</si>
  <si>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</si>
  <si>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</si>
  <si>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</si>
  <si>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</si>
  <si>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</si>
  <si>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</si>
  <si>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</si>
  <si>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</si>
  <si>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</si>
  <si>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</si>
  <si>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</si>
  <si>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</si>
  <si>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</si>
  <si>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</si>
  <si>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</si>
  <si>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</si>
  <si>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</si>
  <si>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</si>
  <si>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</si>
  <si>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</si>
  <si>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</si>
  <si>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</si>
  <si>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</si>
  <si>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</si>
  <si>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</si>
  <si>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</si>
  <si>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</si>
  <si>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</si>
  <si>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</si>
  <si>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</si>
  <si>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</si>
  <si>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</si>
  <si>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</si>
  <si>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</si>
  <si>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</si>
  <si>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</si>
  <si>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</si>
  <si>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</si>
  <si>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</si>
  <si>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</si>
  <si>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</si>
  <si>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</si>
  <si>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</si>
  <si>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</si>
  <si>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</si>
  <si>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</si>
  <si>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</si>
  <si>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</si>
  <si>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</si>
  <si>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</si>
  <si>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</si>
  <si>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</si>
  <si>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</si>
  <si>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</si>
  <si>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</si>
  <si>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</si>
  <si>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</si>
  <si>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</si>
  <si>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</si>
  <si>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</si>
  <si>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</si>
  <si>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</si>
  <si>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</si>
  <si>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</si>
  <si>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</si>
  <si>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</si>
  <si>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</si>
  <si>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</si>
  <si>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</si>
  <si>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</si>
  <si>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</si>
  <si>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</si>
  <si>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</si>
  <si>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</si>
  <si>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</si>
  <si>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</si>
  <si>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</si>
  <si>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</si>
  <si>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</si>
  <si>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</si>
  <si>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</si>
  <si>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</si>
  <si>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</si>
  <si>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</si>
  <si>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</si>
  <si>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</si>
  <si>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</si>
  <si>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</si>
  <si>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</si>
  <si>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</si>
  <si>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</si>
  <si>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</si>
  <si>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</si>
  <si>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</si>
  <si>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</si>
  <si>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</si>
  <si>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</si>
  <si>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</si>
  <si>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</si>
  <si>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</si>
  <si>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</si>
  <si>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</si>
  <si>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</si>
  <si>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</si>
  <si>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</si>
  <si>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</si>
  <si>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</si>
  <si>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</si>
  <si>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</si>
  <si>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</si>
  <si>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</si>
  <si>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</si>
  <si>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</si>
  <si>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</si>
  <si>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</si>
  <si>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</si>
  <si>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</si>
  <si>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</si>
  <si>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</si>
  <si>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</si>
  <si>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</si>
  <si>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</si>
  <si>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</si>
  <si>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</si>
  <si>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</si>
  <si>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</si>
  <si>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</si>
  <si>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</si>
  <si>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</si>
  <si>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</si>
  <si>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</si>
  <si>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</si>
  <si>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</si>
  <si>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</si>
  <si>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</si>
  <si>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</si>
  <si>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</si>
  <si>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</si>
  <si>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</si>
  <si>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</si>
  <si>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</si>
  <si>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</si>
  <si>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</si>
  <si>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</si>
  <si>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</si>
  <si>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</si>
  <si>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</si>
  <si>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</si>
  <si>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</si>
  <si>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</si>
  <si>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</si>
  <si>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</si>
  <si>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</si>
  <si>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</si>
  <si>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</si>
  <si>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</si>
  <si>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</si>
  <si>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</si>
  <si>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</si>
  <si>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</si>
  <si>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</si>
  <si>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</si>
  <si>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</si>
  <si>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</si>
  <si>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</si>
  <si>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</si>
  <si>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</si>
  <si>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</si>
  <si>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</si>
  <si>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</si>
  <si>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</si>
  <si>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</si>
  <si>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</si>
  <si>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</si>
  <si>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</si>
  <si>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</si>
  <si>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</si>
  <si>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</si>
  <si>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</si>
  <si>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</si>
  <si>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</si>
  <si>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</si>
  <si>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</si>
  <si>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</si>
  <si>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</si>
  <si>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</si>
  <si>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</si>
  <si>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</si>
  <si>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</si>
  <si>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</si>
  <si>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</si>
  <si>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</si>
  <si>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</si>
  <si>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</si>
  <si>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</si>
  <si>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</si>
  <si>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</si>
  <si>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</si>
  <si>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</si>
  <si>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</si>
  <si>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</si>
  <si>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</si>
  <si>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</si>
  <si>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</si>
  <si>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</si>
  <si>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</si>
  <si>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</si>
  <si>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</si>
  <si>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</si>
  <si>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</si>
  <si>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</si>
  <si>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</si>
  <si>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</si>
  <si>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</si>
  <si>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</si>
  <si>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</si>
  <si>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</si>
  <si>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</si>
  <si>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</si>
  <si>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</si>
  <si>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</si>
  <si>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</si>
  <si>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</si>
  <si>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</si>
  <si>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</si>
  <si>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</si>
  <si>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</si>
  <si>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</si>
  <si>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</si>
  <si>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</si>
  <si>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</si>
  <si>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</si>
  <si>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</si>
  <si>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</si>
  <si>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</si>
  <si>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</si>
  <si>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</si>
  <si>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</si>
  <si>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</si>
  <si>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</si>
  <si>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</si>
  <si>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</si>
  <si>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</si>
  <si>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</si>
  <si>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</si>
  <si>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</si>
  <si>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</si>
  <si>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</si>
  <si>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</si>
  <si>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</si>
  <si>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</si>
  <si>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</si>
  <si>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</si>
  <si>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</si>
  <si>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</si>
  <si>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</si>
  <si>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</si>
  <si>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</si>
  <si>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</si>
  <si>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</si>
  <si>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</si>
  <si>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</si>
  <si>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</si>
  <si>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</si>
  <si>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</si>
  <si>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</si>
  <si>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</si>
  <si>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</si>
  <si>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</si>
  <si>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</si>
  <si>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</si>
  <si>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</si>
  <si>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</si>
  <si>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</si>
  <si>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</si>
  <si>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</si>
  <si>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</si>
  <si>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</si>
  <si>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</si>
  <si>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</si>
  <si>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</si>
  <si>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</si>
  <si>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</si>
  <si>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</si>
  <si>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</si>
  <si>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</si>
  <si>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</si>
  <si>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</si>
  <si>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</si>
  <si>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</si>
  <si>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</si>
  <si>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</si>
  <si>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</si>
  <si>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</si>
  <si>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</si>
  <si>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</si>
  <si>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</si>
  <si>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</si>
  <si>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</si>
  <si>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</si>
  <si>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</si>
  <si>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</si>
  <si>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</si>
  <si>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</si>
  <si>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</si>
  <si>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</si>
  <si>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</si>
  <si>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</si>
  <si>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</si>
  <si>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</si>
  <si>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</si>
  <si>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</si>
  <si>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</si>
  <si>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</si>
  <si>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</si>
  <si>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</si>
  <si>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</si>
  <si>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</si>
  <si>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</si>
  <si>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</si>
  <si>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</si>
  <si>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</si>
  <si>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</si>
  <si>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</si>
  <si>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</si>
  <si>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</si>
  <si>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</si>
  <si>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</si>
  <si>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</si>
  <si>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</si>
  <si>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</si>
  <si>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</si>
  <si>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</si>
  <si>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</si>
  <si>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</si>
  <si>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</si>
  <si>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</si>
  <si>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</si>
  <si>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</si>
  <si>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</si>
  <si>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</si>
  <si>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</si>
  <si>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</si>
  <si>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</si>
  <si>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</si>
  <si>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</si>
  <si>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</si>
  <si>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</si>
  <si>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</si>
  <si>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</si>
  <si>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</si>
  <si>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</si>
  <si>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</si>
  <si>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</si>
  <si>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</si>
  <si>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</si>
  <si>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</si>
  <si>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</si>
  <si>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</si>
  <si>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</si>
  <si>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</si>
  <si>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</si>
  <si>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</si>
  <si>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</si>
  <si>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</si>
  <si>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</si>
  <si>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</si>
  <si>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</si>
  <si>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</si>
  <si>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</si>
  <si>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</si>
  <si>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</si>
  <si>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</si>
  <si>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</si>
  <si>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</si>
  <si>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</si>
  <si>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</si>
  <si>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</si>
  <si>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</si>
  <si>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</si>
  <si>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</si>
  <si>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</si>
  <si>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</si>
  <si>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</si>
  <si>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</si>
  <si>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</si>
  <si>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</si>
  <si>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</si>
  <si>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</si>
  <si>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</si>
  <si>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</si>
  <si>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</si>
  <si>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</si>
  <si>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</si>
  <si>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</si>
  <si>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</si>
  <si>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</si>
  <si>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</si>
  <si>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</si>
  <si>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</si>
  <si>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</si>
  <si>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</si>
  <si>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</si>
  <si>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</si>
  <si>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</si>
  <si>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</si>
  <si>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</si>
  <si>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</si>
  <si>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</si>
  <si>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</si>
  <si>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</si>
  <si>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</si>
  <si>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</si>
  <si>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</si>
  <si>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</si>
  <si>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</si>
  <si>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</si>
  <si>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</si>
  <si>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</si>
  <si>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</si>
  <si>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</si>
  <si>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</si>
  <si>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</si>
  <si>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</si>
  <si>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</si>
  <si>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</si>
  <si>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</si>
  <si>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</si>
  <si>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</si>
  <si>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</si>
  <si>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</si>
  <si>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</si>
  <si>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</si>
  <si>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</si>
  <si>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</si>
  <si>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</si>
  <si>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</si>
  <si>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</si>
  <si>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</si>
  <si>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</si>
  <si>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</si>
  <si>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</si>
  <si>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</si>
  <si>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</si>
  <si>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</si>
  <si>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</si>
  <si>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</si>
  <si>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</si>
  <si>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</si>
  <si>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</si>
  <si>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</si>
  <si>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</si>
  <si>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</si>
  <si>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</si>
  <si>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</si>
  <si>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</si>
  <si>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</si>
  <si>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</si>
  <si>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</si>
  <si>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</si>
  <si>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</si>
  <si>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</si>
  <si>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</si>
  <si>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</si>
  <si>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</si>
  <si>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</si>
  <si>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</si>
  <si>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</si>
  <si>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</si>
  <si>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</si>
  <si>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</si>
  <si>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</si>
  <si>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</si>
  <si>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</si>
  <si>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</si>
  <si>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</si>
  <si>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</si>
  <si>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</si>
  <si>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</si>
  <si>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</si>
  <si>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</si>
  <si>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</si>
  <si>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</si>
  <si>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</si>
  <si>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</si>
  <si>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</si>
  <si>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</si>
  <si>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</si>
  <si>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</si>
  <si>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</si>
  <si>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</si>
  <si>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</si>
  <si>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</si>
  <si>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</si>
  <si>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</si>
  <si>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</si>
  <si>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</si>
  <si>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</si>
  <si>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</si>
  <si>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</si>
  <si>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</si>
  <si>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</si>
  <si>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</si>
  <si>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</si>
  <si>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</si>
  <si>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</si>
  <si>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</si>
  <si>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</si>
  <si>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</si>
  <si>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</si>
  <si>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</si>
  <si>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</si>
  <si>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</si>
  <si>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</si>
  <si>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</si>
  <si>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</si>
  <si>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</si>
  <si>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</si>
  <si>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</si>
  <si>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</si>
  <si>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</si>
  <si>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</si>
  <si>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</si>
  <si>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</si>
  <si>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</si>
  <si>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</si>
  <si>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</si>
  <si>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</si>
  <si>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</si>
  <si>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</si>
  <si>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</si>
  <si>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</si>
  <si>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</si>
  <si>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</si>
  <si>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</si>
  <si>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</si>
  <si>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</si>
  <si>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</si>
  <si>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</si>
  <si>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</si>
  <si>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</si>
  <si>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</si>
  <si>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</si>
  <si>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</si>
  <si>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</si>
  <si>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</si>
  <si>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</si>
  <si>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</si>
  <si>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</si>
  <si>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</si>
  <si>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</si>
  <si>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</si>
  <si>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</si>
  <si>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</si>
  <si>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</si>
  <si>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</si>
  <si>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</si>
  <si>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</si>
  <si>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</si>
  <si>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</si>
  <si>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</si>
  <si>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</si>
  <si>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</si>
  <si>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</si>
  <si>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</si>
  <si>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</si>
  <si>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</si>
  <si>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</si>
  <si>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</si>
  <si>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</si>
  <si>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</si>
  <si>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</si>
  <si>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</si>
  <si>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</si>
  <si>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</si>
  <si>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</si>
  <si>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</si>
  <si>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</si>
  <si>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</si>
  <si>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</si>
  <si>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</si>
  <si>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</si>
  <si>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</si>
  <si>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</si>
  <si>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</si>
  <si>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</si>
  <si>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</si>
  <si>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</si>
  <si>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</si>
  <si>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</si>
  <si>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</si>
  <si>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</si>
  <si>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</si>
  <si>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</si>
  <si>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</si>
  <si>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</si>
  <si>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</si>
  <si>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</si>
  <si>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</si>
  <si>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</si>
  <si>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</si>
  <si>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</si>
  <si>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</si>
  <si>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</si>
  <si>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</si>
  <si>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</si>
  <si>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</si>
  <si>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</si>
  <si>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</si>
  <si>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</si>
  <si>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</si>
  <si>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</si>
  <si>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</si>
  <si>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</si>
  <si>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</si>
  <si>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</si>
  <si>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</si>
  <si>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</si>
  <si>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</si>
  <si>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</si>
  <si>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</si>
  <si>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</si>
  <si>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</si>
  <si>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</si>
  <si>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</si>
  <si>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</si>
  <si>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</si>
  <si>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</si>
  <si>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</si>
  <si>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</si>
  <si>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</si>
  <si>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</si>
  <si>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</si>
  <si>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</si>
  <si>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</si>
  <si>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</si>
  <si>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</si>
  <si>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</si>
  <si>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</si>
  <si>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</si>
  <si>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</si>
  <si>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</si>
  <si>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</si>
  <si>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</si>
  <si>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</si>
  <si>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</si>
  <si>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</si>
  <si>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</si>
  <si>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</si>
  <si>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</si>
  <si>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</si>
  <si>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</si>
  <si>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</si>
  <si>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</si>
  <si>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</si>
  <si>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</si>
  <si>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</si>
  <si>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</si>
  <si>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</si>
  <si>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</si>
  <si>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</si>
  <si>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</si>
  <si>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</si>
  <si>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</si>
  <si>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</si>
  <si>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</si>
  <si>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</si>
  <si>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</si>
  <si>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</si>
  <si>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</si>
  <si>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</si>
  <si>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</si>
  <si>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</si>
  <si>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</si>
  <si>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</si>
  <si>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</si>
  <si>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</si>
  <si>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</si>
  <si>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</si>
  <si>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</si>
  <si>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</si>
  <si>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</si>
  <si>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</si>
  <si>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</si>
  <si>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</si>
  <si>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</si>
  <si>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</si>
  <si>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</si>
  <si>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</si>
  <si>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</si>
  <si>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</si>
  <si>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</si>
  <si>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</si>
  <si>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</si>
  <si>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</si>
  <si>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</si>
  <si>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</si>
  <si>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</si>
  <si>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</si>
  <si>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</si>
  <si>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</si>
  <si>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</si>
  <si>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</si>
  <si>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</si>
  <si>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</si>
  <si>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</si>
  <si>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</si>
  <si>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</si>
  <si>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</si>
  <si>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</si>
  <si>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</si>
  <si>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</si>
  <si>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</si>
  <si>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</si>
  <si>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</si>
  <si>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</si>
  <si>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</si>
  <si>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</si>
  <si>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</si>
  <si>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</si>
  <si>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</si>
  <si>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</si>
  <si>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</si>
  <si>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</si>
  <si>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</si>
  <si>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</si>
  <si>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</si>
  <si>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</si>
  <si>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</si>
  <si>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</si>
  <si>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</si>
  <si>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</si>
  <si>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</si>
  <si>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</si>
  <si>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</si>
  <si>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</si>
  <si>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</si>
  <si>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</si>
  <si>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</si>
  <si>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</si>
  <si>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</si>
  <si>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</si>
  <si>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</si>
  <si>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</si>
  <si>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</si>
  <si>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</si>
  <si>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</si>
  <si>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</si>
  <si>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</si>
  <si>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</si>
  <si>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</si>
  <si>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</si>
  <si>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</si>
  <si>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</si>
  <si>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</si>
  <si>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</si>
  <si>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</si>
  <si>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</si>
  <si>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</si>
  <si>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</si>
  <si>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</si>
  <si>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</si>
  <si>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</si>
  <si>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</si>
  <si>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</si>
  <si>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</si>
  <si>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</si>
  <si>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</si>
  <si>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</si>
  <si>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</si>
  <si>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</si>
  <si>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</si>
  <si>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</si>
  <si>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</si>
  <si>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</si>
  <si>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</si>
  <si>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</si>
  <si>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</si>
  <si>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</si>
  <si>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</si>
  <si>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</si>
  <si>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</si>
  <si>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</si>
  <si>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</si>
  <si>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</si>
  <si>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</si>
  <si>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</si>
  <si>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</si>
  <si>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</si>
  <si>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</si>
  <si>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</si>
  <si>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</si>
  <si>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</si>
  <si>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</si>
  <si>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</si>
  <si>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</si>
  <si>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</si>
  <si>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</si>
  <si>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</si>
  <si>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</si>
  <si>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</si>
  <si>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</si>
  <si>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</si>
  <si>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</si>
  <si>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</si>
  <si>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</si>
  <si>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</si>
  <si>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</si>
  <si>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</si>
  <si>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</si>
  <si>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</si>
  <si>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</si>
  <si>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</si>
  <si>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</si>
  <si>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</si>
  <si>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</si>
  <si>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</si>
  <si>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</si>
  <si>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</si>
  <si>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</si>
  <si>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</si>
  <si>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</si>
  <si>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</si>
  <si>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</si>
  <si>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</si>
  <si>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</si>
  <si>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</si>
  <si>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</si>
  <si>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</si>
  <si>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</si>
  <si>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</si>
  <si>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</si>
  <si>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</si>
  <si>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</si>
  <si>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</si>
  <si>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</si>
  <si>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</si>
  <si>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</si>
  <si>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</si>
  <si>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</si>
  <si>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</si>
  <si>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</si>
  <si>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</si>
  <si>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</si>
  <si>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</si>
  <si>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</si>
  <si>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</si>
  <si>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</si>
  <si>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</si>
  <si>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</si>
  <si>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</si>
  <si>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</si>
  <si>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</si>
  <si>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</si>
  <si>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</si>
  <si>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</si>
  <si>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</si>
  <si>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</si>
  <si>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</si>
  <si>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</si>
  <si>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</si>
  <si>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</si>
  <si>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</si>
  <si>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</si>
  <si>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</si>
  <si>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</si>
  <si>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</si>
  <si>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</si>
  <si>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</si>
  <si>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</si>
  <si>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</si>
  <si>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</si>
  <si>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</si>
  <si>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</si>
  <si>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</si>
  <si>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</si>
  <si>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</si>
  <si>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</si>
  <si>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</si>
  <si>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</si>
  <si>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</si>
  <si>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</si>
  <si>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</si>
  <si>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</si>
  <si>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</si>
  <si>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</si>
  <si>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</si>
  <si>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</si>
  <si>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</si>
  <si>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</si>
  <si>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</si>
  <si>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</si>
  <si>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</si>
  <si>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</si>
  <si>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</si>
  <si>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</si>
  <si>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</si>
  <si>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</si>
  <si>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</si>
  <si>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</si>
  <si>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</si>
  <si>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</si>
  <si>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</si>
  <si>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</si>
  <si>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</si>
  <si>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</si>
  <si>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</si>
  <si>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</si>
  <si>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</si>
  <si>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</si>
  <si>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</si>
  <si>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</si>
  <si>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</si>
  <si>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</si>
  <si>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</si>
  <si>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</si>
  <si>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</si>
  <si>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</si>
  <si>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</si>
  <si>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</si>
  <si>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</si>
  <si>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</si>
  <si>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</si>
  <si>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</si>
  <si>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</si>
  <si>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</si>
  <si>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</si>
  <si>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</si>
  <si>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</si>
  <si>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</si>
  <si>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</si>
  <si>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</si>
  <si>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</si>
  <si>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</si>
  <si>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</si>
  <si>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</si>
  <si>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</si>
  <si>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</si>
  <si>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</si>
  <si>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</si>
  <si>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</si>
  <si>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</si>
  <si>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</si>
  <si>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</si>
  <si>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</si>
  <si>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</si>
  <si>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</si>
  <si>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</si>
  <si>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</si>
  <si>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</si>
  <si>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</si>
  <si>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</si>
  <si>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</si>
  <si>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</si>
  <si>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</si>
  <si>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</si>
  <si>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</si>
  <si>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</si>
  <si>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</si>
  <si>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</si>
  <si>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</si>
  <si>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</si>
  <si>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</si>
  <si>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</si>
  <si>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</si>
  <si>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</si>
  <si>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</si>
  <si>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</si>
  <si>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</si>
  <si>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</si>
  <si>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</si>
  <si>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</si>
  <si>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</si>
  <si>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</si>
  <si>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</si>
  <si>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</si>
  <si>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</si>
  <si>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</si>
  <si>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</si>
  <si>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</si>
  <si>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</si>
  <si>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</si>
  <si>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</si>
  <si>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</si>
  <si>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</si>
  <si>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</si>
  <si>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</si>
  <si>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</si>
  <si>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</si>
  <si>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</si>
  <si>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</si>
  <si>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</si>
  <si>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</si>
  <si>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</si>
  <si>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</si>
  <si>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</si>
  <si>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</si>
  <si>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</si>
  <si>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</si>
  <si>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</si>
  <si>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</si>
  <si>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</si>
  <si>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</si>
  <si>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</si>
  <si>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</si>
  <si>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</si>
  <si>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</si>
  <si>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</si>
  <si>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</si>
  <si>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</si>
  <si>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</si>
  <si>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</si>
  <si>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</si>
  <si>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</si>
  <si>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</si>
  <si>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</si>
  <si>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</si>
  <si>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</si>
  <si>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</si>
  <si>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</si>
  <si>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</si>
  <si>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</si>
  <si>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</si>
  <si>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</si>
  <si>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</si>
  <si>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</si>
  <si>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</si>
  <si>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</si>
  <si>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</si>
  <si>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</si>
  <si>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</si>
  <si>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</si>
  <si>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</si>
  <si>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</si>
  <si>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</si>
  <si>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</si>
  <si>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</si>
  <si>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</si>
  <si>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</si>
  <si>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</si>
  <si>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</si>
  <si>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</si>
  <si>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</si>
  <si>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</si>
  <si>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</si>
  <si>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</si>
  <si>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</si>
  <si>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</si>
  <si>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</si>
  <si>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</si>
  <si>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</si>
  <si>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</si>
  <si>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</si>
  <si>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</si>
  <si>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</si>
  <si>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</si>
  <si>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</si>
  <si>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</si>
  <si>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</si>
  <si>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</si>
  <si>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</si>
  <si>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</si>
  <si>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</si>
  <si>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</si>
  <si>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</si>
  <si>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</si>
  <si>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</si>
  <si>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</si>
  <si>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</si>
  <si>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</si>
  <si>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</si>
  <si>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</si>
  <si>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</si>
  <si>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</si>
  <si>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</si>
  <si>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</si>
  <si>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</si>
  <si>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</si>
  <si>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</si>
  <si>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</si>
  <si>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</si>
  <si>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</si>
  <si>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</si>
  <si>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</si>
  <si>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</si>
  <si>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</si>
  <si>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</si>
  <si>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</si>
  <si>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</si>
  <si>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</si>
  <si>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</si>
  <si>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</si>
  <si>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</si>
  <si>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</si>
  <si>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</si>
  <si>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</si>
  <si>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</si>
  <si>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</si>
  <si>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</si>
  <si>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</si>
  <si>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</si>
  <si>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</si>
  <si>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</si>
  <si>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</si>
  <si>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</si>
  <si>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</si>
  <si>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</si>
  <si>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</si>
  <si>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</si>
  <si>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</si>
  <si>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</si>
  <si>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</si>
  <si>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</si>
  <si>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</si>
  <si>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</si>
  <si>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</si>
  <si>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</si>
  <si>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</si>
  <si>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</si>
  <si>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</si>
  <si>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</si>
  <si>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</si>
  <si>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</si>
  <si>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</si>
  <si>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</si>
  <si>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</si>
  <si>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</si>
  <si>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</si>
  <si>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</si>
  <si>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</si>
  <si>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</si>
  <si>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</si>
  <si>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</si>
  <si>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</si>
  <si>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</si>
  <si>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</si>
  <si>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</si>
  <si>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</si>
  <si>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</si>
  <si>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</si>
  <si>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</si>
  <si>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</si>
  <si>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</si>
  <si>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</si>
  <si>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</si>
  <si>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</si>
  <si>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</si>
  <si>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</si>
  <si>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</si>
  <si>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</si>
  <si>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</si>
  <si>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</si>
  <si>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</si>
  <si>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</si>
  <si>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</si>
  <si>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</si>
  <si>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</si>
  <si>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</si>
  <si>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</si>
  <si>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</si>
  <si>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</si>
  <si>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</si>
  <si>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</si>
  <si>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</si>
  <si>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</si>
  <si>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</si>
  <si>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</si>
  <si>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</si>
  <si>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</si>
  <si>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</si>
  <si>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</si>
  <si>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</si>
  <si>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</si>
  <si>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</si>
  <si>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</si>
  <si>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</si>
  <si>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</si>
  <si>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</si>
  <si>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</si>
  <si>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</si>
  <si>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</si>
  <si>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</si>
  <si>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</si>
  <si>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</si>
  <si>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</si>
  <si>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</si>
  <si>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</si>
  <si>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</si>
  <si>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</si>
  <si>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</si>
  <si>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</si>
  <si>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</si>
  <si>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</si>
  <si>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</si>
  <si>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</si>
  <si>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</si>
  <si>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</si>
  <si>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</si>
  <si>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</si>
  <si>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</si>
  <si>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</si>
  <si>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</si>
  <si>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</si>
  <si>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</si>
  <si>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</si>
  <si>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</si>
  <si>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</si>
  <si>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</si>
  <si>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</si>
  <si>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</si>
  <si>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</si>
  <si>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</si>
  <si>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</si>
  <si>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</si>
  <si>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</si>
  <si>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</si>
  <si>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</si>
  <si>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</si>
  <si>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</si>
  <si>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</si>
  <si>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</si>
  <si>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</si>
  <si>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</si>
  <si>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</si>
  <si>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</si>
  <si>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</si>
  <si>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</si>
  <si>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</si>
  <si>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</si>
  <si>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</si>
  <si>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</si>
  <si>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</si>
  <si>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</si>
  <si>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</si>
  <si>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</si>
  <si>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</si>
  <si>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</si>
  <si>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</si>
  <si>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</si>
  <si>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</si>
  <si>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</si>
  <si>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</si>
  <si>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</si>
  <si>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</si>
  <si>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</si>
  <si>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</si>
  <si>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</si>
  <si>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</si>
  <si>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</si>
  <si>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</si>
  <si>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</si>
  <si>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</si>
  <si>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</si>
  <si>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</si>
  <si>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</si>
  <si>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</si>
  <si>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</si>
  <si>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</si>
  <si>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</si>
  <si>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</si>
  <si>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</si>
  <si>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</si>
  <si>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</si>
  <si>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</si>
  <si>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</si>
  <si>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</si>
  <si>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</si>
  <si>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</si>
  <si>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</si>
  <si>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</si>
  <si>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</si>
  <si>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</si>
  <si>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</si>
  <si>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</si>
  <si>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</si>
  <si>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</si>
  <si>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</si>
  <si>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</si>
  <si>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</si>
  <si>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</si>
  <si>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</si>
  <si>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</si>
  <si>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</si>
  <si>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</si>
  <si>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</si>
  <si>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</si>
  <si>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</si>
  <si>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</si>
  <si>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</si>
  <si>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</si>
  <si>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</si>
  <si>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</si>
  <si>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</si>
  <si>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</si>
  <si>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</si>
  <si>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</si>
  <si>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</si>
  <si>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</si>
  <si>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</si>
  <si>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</si>
  <si>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</si>
  <si>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</si>
  <si>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</si>
  <si>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</si>
  <si>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</si>
  <si>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</si>
  <si>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</si>
  <si>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</si>
  <si>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</si>
  <si>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</si>
  <si>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</si>
  <si>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</si>
  <si>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</si>
  <si>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</si>
  <si>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</si>
  <si>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</si>
  <si>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</si>
  <si>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</si>
  <si>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</si>
  <si>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</si>
  <si>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</si>
  <si>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</si>
  <si>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</si>
  <si>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</si>
  <si>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</si>
  <si>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</si>
  <si>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</si>
  <si>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</si>
  <si>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</si>
  <si>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</si>
  <si>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</si>
  <si>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</si>
  <si>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</si>
  <si>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</si>
  <si>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</si>
  <si>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</si>
  <si>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</si>
  <si>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</si>
  <si>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</si>
  <si>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</si>
  <si>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</si>
  <si>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</si>
  <si>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</si>
  <si>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</si>
  <si>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</si>
  <si>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</si>
  <si>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</si>
  <si>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</si>
  <si>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</si>
  <si>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</si>
  <si>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</si>
  <si>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</si>
  <si>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</si>
  <si>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</si>
  <si>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</si>
  <si>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</si>
  <si>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</si>
  <si>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</si>
  <si>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</si>
  <si>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</si>
  <si>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</si>
  <si>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</si>
  <si>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</si>
  <si>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</si>
  <si>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</si>
  <si>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</si>
  <si>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</si>
  <si>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</si>
  <si>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</si>
  <si>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</si>
  <si>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</si>
  <si>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</si>
  <si>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</si>
  <si>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</si>
  <si>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</si>
  <si>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</si>
  <si>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</si>
  <si>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</si>
  <si>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</si>
  <si>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</si>
  <si>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</si>
  <si>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</si>
  <si>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</si>
  <si>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</si>
  <si>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</si>
  <si>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</si>
  <si>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</si>
  <si>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</si>
  <si>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</si>
  <si>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</si>
  <si>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</si>
  <si>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</si>
  <si>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</si>
  <si>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</si>
  <si>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</si>
  <si>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</si>
  <si>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</si>
  <si>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</si>
  <si>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</si>
  <si>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</si>
  <si>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</si>
  <si>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</si>
  <si>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</si>
  <si>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</si>
  <si>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</si>
  <si>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</si>
  <si>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</si>
  <si>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</si>
  <si>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</si>
  <si>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</si>
  <si>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</si>
  <si>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</si>
  <si>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</si>
  <si>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</si>
  <si>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</si>
  <si>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</si>
  <si>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</si>
  <si>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</si>
  <si>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</si>
  <si>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</si>
  <si>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</si>
  <si>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</si>
  <si>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</si>
  <si>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</si>
  <si>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</si>
  <si>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</si>
  <si>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</si>
  <si>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</si>
  <si>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</si>
  <si>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</si>
  <si>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</si>
  <si>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</si>
  <si>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</si>
  <si>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</si>
  <si>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</si>
  <si>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</si>
  <si>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</si>
  <si>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</si>
  <si>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</si>
  <si>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</si>
  <si>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</si>
  <si>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</si>
  <si>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</si>
  <si>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</si>
  <si>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</si>
  <si>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</si>
  <si>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</si>
  <si>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</si>
  <si>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</si>
  <si>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</si>
  <si>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</si>
  <si>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</si>
  <si>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</si>
  <si>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</si>
  <si>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</si>
  <si>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</si>
  <si>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</si>
  <si>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</si>
  <si>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</si>
  <si>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</si>
  <si>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</si>
  <si>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</si>
  <si>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</si>
  <si>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</si>
  <si>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</si>
  <si>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</si>
  <si>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</si>
  <si>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</si>
  <si>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</si>
  <si>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</si>
  <si>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</si>
  <si>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</si>
  <si>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</si>
  <si>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</si>
  <si>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</si>
  <si>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</si>
  <si>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</si>
  <si>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</si>
  <si>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</si>
  <si>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</si>
  <si>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</si>
  <si>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</si>
  <si>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</si>
  <si>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</si>
  <si>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</si>
  <si>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</si>
  <si>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</si>
  <si>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</si>
  <si>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</si>
  <si>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</si>
  <si>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</si>
  <si>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</si>
  <si>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</si>
  <si>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</si>
  <si>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</si>
  <si>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</si>
  <si>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</si>
  <si>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</si>
  <si>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</si>
  <si>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</si>
  <si>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</si>
  <si>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</si>
  <si>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</si>
  <si>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</si>
  <si>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</si>
  <si>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</si>
  <si>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</si>
  <si>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</si>
  <si>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</si>
  <si>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</si>
  <si>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</si>
  <si>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</si>
  <si>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</si>
  <si>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</si>
  <si>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</si>
  <si>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</si>
  <si>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</si>
  <si>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</si>
  <si>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</si>
  <si>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</si>
  <si>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</si>
  <si>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</si>
  <si>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</si>
  <si>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</si>
  <si>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</si>
  <si>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</si>
  <si>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</si>
  <si>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</si>
  <si>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</si>
  <si>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</si>
  <si>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</si>
  <si>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</si>
  <si>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</si>
  <si>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</si>
  <si>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</si>
  <si>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</si>
  <si>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</si>
  <si>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</si>
  <si>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</si>
  <si>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</si>
  <si>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</si>
  <si>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</si>
  <si>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</si>
  <si>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</si>
  <si>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</si>
  <si>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</si>
  <si>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</si>
  <si>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</si>
  <si>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</si>
  <si>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</si>
  <si>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</si>
  <si>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</si>
  <si>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</si>
  <si>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</si>
  <si>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</si>
  <si>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</si>
  <si>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</si>
  <si>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</si>
  <si>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</si>
  <si>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</si>
  <si>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</si>
  <si>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</si>
  <si>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</si>
  <si>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</si>
  <si>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</si>
  <si>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</si>
  <si>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</si>
  <si>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</si>
  <si>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</si>
  <si>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</si>
  <si>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</si>
  <si>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</si>
  <si>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</si>
  <si>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</si>
  <si>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</si>
  <si>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</si>
  <si>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</si>
  <si>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</si>
  <si>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</si>
  <si>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</si>
  <si>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</si>
  <si>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</si>
  <si>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</si>
  <si>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</si>
  <si>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</si>
  <si>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</si>
  <si>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</si>
  <si>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</si>
  <si>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</si>
  <si>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</si>
  <si>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</si>
  <si>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</si>
  <si>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</si>
  <si>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</si>
  <si>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</si>
  <si>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</si>
  <si>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</si>
  <si>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</si>
  <si>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</si>
  <si>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</si>
  <si>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</si>
  <si>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</si>
  <si>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</si>
  <si>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</si>
  <si>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</si>
  <si>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</si>
  <si>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</si>
  <si>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</si>
  <si>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</si>
  <si>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</si>
  <si>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</si>
  <si>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</si>
  <si>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</si>
  <si>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</si>
  <si>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</si>
  <si>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</si>
  <si>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</si>
  <si>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</si>
  <si>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</si>
  <si>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</si>
  <si>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</si>
  <si>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</si>
  <si>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</si>
  <si>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</si>
  <si>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</si>
  <si>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</si>
  <si>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</si>
  <si>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</si>
  <si>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</si>
  <si>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</si>
  <si>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</si>
  <si>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</si>
  <si>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</si>
  <si>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</si>
  <si>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</si>
  <si>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</si>
  <si>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</si>
  <si>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</si>
  <si>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</si>
  <si>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</si>
  <si>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</si>
  <si>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</si>
  <si>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</si>
  <si>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</si>
  <si>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</si>
  <si>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</si>
  <si>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</si>
  <si>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</si>
  <si>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</si>
  <si>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</si>
  <si>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</si>
  <si>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</si>
  <si>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</si>
  <si>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</si>
  <si>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</si>
  <si>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</si>
  <si>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</si>
  <si>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</si>
  <si>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</si>
  <si>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</si>
  <si>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</si>
  <si>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</si>
  <si>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</si>
  <si>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</si>
  <si>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</si>
  <si>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</si>
  <si>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</si>
  <si>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</si>
  <si>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</si>
  <si>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</si>
  <si>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</si>
  <si>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</si>
  <si>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</si>
  <si>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</si>
  <si>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</si>
  <si>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</si>
  <si>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</si>
  <si>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</si>
  <si>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</si>
  <si>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</si>
  <si>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</si>
  <si>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</si>
  <si>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</si>
  <si>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</si>
  <si>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</si>
  <si>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</si>
  <si>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</si>
  <si>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</si>
  <si>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</si>
  <si>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</si>
  <si>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</si>
  <si>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</si>
  <si>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</si>
  <si>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</si>
  <si>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</si>
  <si>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</si>
  <si>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</si>
  <si>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</si>
  <si>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</si>
  <si>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</si>
  <si>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</si>
  <si>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</si>
  <si>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</si>
  <si>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</si>
  <si>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</si>
  <si>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</si>
  <si>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</si>
  <si>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</si>
  <si>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</si>
  <si>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</si>
  <si>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</si>
  <si>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</si>
  <si>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</si>
  <si>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</si>
  <si>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</si>
  <si>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</si>
  <si>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</si>
  <si>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</si>
  <si>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</si>
  <si>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</si>
  <si>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</si>
  <si>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</si>
  <si>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</si>
  <si>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</si>
  <si>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</si>
  <si>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</si>
  <si>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</si>
  <si>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</si>
  <si>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</si>
  <si>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</si>
  <si>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</si>
  <si>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</si>
  <si>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</si>
  <si>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</si>
  <si>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</si>
  <si>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</si>
  <si>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</si>
  <si>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</si>
  <si>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</si>
  <si>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</si>
  <si>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</si>
  <si>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</si>
  <si>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</si>
  <si>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</si>
  <si>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</si>
  <si>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</si>
  <si>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</si>
  <si>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</si>
  <si>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</si>
  <si>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</si>
  <si>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</si>
  <si>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</si>
  <si>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</si>
  <si>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</si>
  <si>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</si>
  <si>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</si>
  <si>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</si>
  <si>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</si>
  <si>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</si>
  <si>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</si>
  <si>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</si>
  <si>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</si>
  <si>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</si>
  <si>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</si>
  <si>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</si>
  <si>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</si>
  <si>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</si>
  <si>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</si>
  <si>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</si>
  <si>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</si>
  <si>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</si>
  <si>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</si>
  <si>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</si>
  <si>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</si>
  <si>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</si>
  <si>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</si>
  <si>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</si>
  <si>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</si>
  <si>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</si>
  <si>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</si>
  <si>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</si>
  <si>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</si>
  <si>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</si>
  <si>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</si>
  <si>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</si>
  <si>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</si>
  <si>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</si>
  <si>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</si>
  <si>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</si>
  <si>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</si>
  <si>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</si>
  <si>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</si>
  <si>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</si>
  <si>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</si>
  <si>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</si>
  <si>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</si>
  <si>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</si>
  <si>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</si>
  <si>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</si>
  <si>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</si>
  <si>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</si>
  <si>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</si>
  <si>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</si>
  <si>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</si>
  <si>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</si>
  <si>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</si>
  <si>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</si>
  <si>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</si>
  <si>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</si>
  <si>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</si>
  <si>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</si>
  <si>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</si>
  <si>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</si>
  <si>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</si>
  <si>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</si>
  <si>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</si>
  <si>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</si>
  <si>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</si>
  <si>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</si>
  <si>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</si>
  <si>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</si>
  <si>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</si>
  <si>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</si>
  <si>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</si>
  <si>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</si>
  <si>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</si>
  <si>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</si>
  <si>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</si>
  <si>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</si>
  <si>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</si>
  <si>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</si>
  <si>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</si>
  <si>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</si>
  <si>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</si>
  <si>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</si>
  <si>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</si>
  <si>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</si>
  <si>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</si>
  <si>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</si>
  <si>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</si>
  <si>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</si>
  <si>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</si>
  <si>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</si>
  <si>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</si>
  <si>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</si>
  <si>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</si>
  <si>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</si>
  <si>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</si>
  <si>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</si>
  <si>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</si>
  <si>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</si>
  <si>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</si>
  <si>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</si>
  <si>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</si>
  <si>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</si>
  <si>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</si>
  <si>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</si>
  <si>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</si>
  <si>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</si>
  <si>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</si>
  <si>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</si>
  <si>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</si>
  <si>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</si>
  <si>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</si>
  <si>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</si>
  <si>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</si>
  <si>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</si>
  <si>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</si>
  <si>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</si>
  <si>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</si>
  <si>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</si>
  <si>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</si>
  <si>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</si>
  <si>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</si>
  <si>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</si>
  <si>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</si>
  <si>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</si>
  <si>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</si>
  <si>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</si>
  <si>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</si>
  <si>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</si>
  <si>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</si>
  <si>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</si>
  <si>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</si>
  <si>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</si>
  <si>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</si>
  <si>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</si>
  <si>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</si>
  <si>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</si>
  <si>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</si>
  <si>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</si>
  <si>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</si>
  <si>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</si>
  <si>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</si>
  <si>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</si>
  <si>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</si>
  <si>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</si>
  <si>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</si>
  <si>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</si>
  <si>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</si>
  <si>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</si>
  <si>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</si>
  <si>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</si>
  <si>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</si>
  <si>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</si>
  <si>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</si>
  <si>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</si>
  <si>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</si>
  <si>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</si>
  <si>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</si>
  <si>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</si>
  <si>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</si>
  <si>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</si>
  <si>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</si>
  <si>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</si>
  <si>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</si>
  <si>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</si>
  <si>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</si>
  <si>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</si>
  <si>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</si>
  <si>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</si>
  <si>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</si>
  <si>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</si>
  <si>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</si>
  <si>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</si>
  <si>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</si>
  <si>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</si>
  <si>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</si>
  <si>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</si>
  <si>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</si>
  <si>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</si>
  <si>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</si>
  <si>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</si>
  <si>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</si>
  <si>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</si>
  <si>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</si>
  <si>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</si>
  <si>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</si>
  <si>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</si>
  <si>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</si>
  <si>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</si>
  <si>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</si>
  <si>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</si>
  <si>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</si>
  <si>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</si>
  <si>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</si>
  <si>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</si>
  <si>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</si>
  <si>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</si>
  <si>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</si>
  <si>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</si>
  <si>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</si>
  <si>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</si>
  <si>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</si>
  <si>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</si>
  <si>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</si>
  <si>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</si>
  <si>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</si>
  <si>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</si>
  <si>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</si>
  <si>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</si>
  <si>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</si>
  <si>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</si>
  <si>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</si>
  <si>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</si>
  <si>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</si>
  <si>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</si>
  <si>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</si>
  <si>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</si>
  <si>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</si>
  <si>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</si>
  <si>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</si>
  <si>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</si>
  <si>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</si>
  <si>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</si>
  <si>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</si>
  <si>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</si>
  <si>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</si>
  <si>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</si>
  <si>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</si>
  <si>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</si>
  <si>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</si>
  <si>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</si>
  <si>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</si>
  <si>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</si>
  <si>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</si>
  <si>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</si>
  <si>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</si>
  <si>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</si>
  <si>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</si>
  <si>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</si>
  <si>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</si>
  <si>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</si>
  <si>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</si>
  <si>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</si>
  <si>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</si>
  <si>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</si>
  <si>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</si>
  <si>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</si>
  <si>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</si>
  <si>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</si>
  <si>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</si>
  <si>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</si>
  <si>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</si>
  <si>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</si>
  <si>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</si>
  <si>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</si>
  <si>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</si>
  <si>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</si>
  <si>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</si>
  <si>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</si>
  <si>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</si>
  <si>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</si>
  <si>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</si>
  <si>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</si>
  <si>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</si>
  <si>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</si>
  <si>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</si>
  <si>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</si>
  <si>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</si>
  <si>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</si>
  <si>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</si>
  <si>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</si>
  <si>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</si>
  <si>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</si>
  <si>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</si>
  <si>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</si>
  <si>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</si>
  <si>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</si>
  <si>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</si>
  <si>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</si>
  <si>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</si>
  <si>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</si>
  <si>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</si>
  <si>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</si>
  <si>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</si>
  <si>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</si>
  <si>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</si>
  <si>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</si>
  <si>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</si>
  <si>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</si>
  <si>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</si>
  <si>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</si>
  <si>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</si>
  <si>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</si>
  <si>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</si>
  <si>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</si>
  <si>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</si>
  <si>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</si>
  <si>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</si>
  <si>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</si>
  <si>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</si>
  <si>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</si>
  <si>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</si>
  <si>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</si>
  <si>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</si>
  <si>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</si>
  <si>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</si>
  <si>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</si>
  <si>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</si>
  <si>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</si>
  <si>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</si>
  <si>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</si>
  <si>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</si>
  <si>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</si>
  <si>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</si>
  <si>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</si>
  <si>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</si>
  <si>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</si>
  <si>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</si>
  <si>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</si>
  <si>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</si>
  <si>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</si>
  <si>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</si>
  <si>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</si>
  <si>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</si>
  <si>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</si>
  <si>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</si>
  <si>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</si>
  <si>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</si>
  <si>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</si>
  <si>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</si>
  <si>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</si>
  <si>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</si>
  <si>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</si>
  <si>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</si>
  <si>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</si>
  <si>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</si>
  <si>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</si>
  <si>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</si>
  <si>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</si>
  <si>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</si>
  <si>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</si>
  <si>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</si>
  <si>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</si>
  <si>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</si>
  <si>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</si>
  <si>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</si>
  <si>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</si>
  <si>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</si>
  <si>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</si>
  <si>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</si>
  <si>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</si>
  <si>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</si>
  <si>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</si>
  <si>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</si>
  <si>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</si>
  <si>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</si>
  <si>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</si>
  <si>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</si>
  <si>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</si>
  <si>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</si>
  <si>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</si>
  <si>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</si>
  <si>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</si>
  <si>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</si>
  <si>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</si>
  <si>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</si>
  <si>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</si>
  <si>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</si>
  <si>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</si>
  <si>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</si>
  <si>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</si>
  <si>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</si>
  <si>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</si>
  <si>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</si>
  <si>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</si>
  <si>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</si>
  <si>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</si>
  <si>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</si>
  <si>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</si>
  <si>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</si>
  <si>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</si>
  <si>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</si>
  <si>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</si>
  <si>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</si>
  <si>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</si>
  <si>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</si>
  <si>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</si>
  <si>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</si>
  <si>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</si>
  <si>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</si>
  <si>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</si>
  <si>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</si>
  <si>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</si>
  <si>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</si>
  <si>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</si>
  <si>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</si>
  <si>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</si>
  <si>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</si>
  <si>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</si>
  <si>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</si>
  <si>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</si>
  <si>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</si>
  <si>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</si>
  <si>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</si>
  <si>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</si>
  <si>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</si>
  <si>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</si>
  <si>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</si>
  <si>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</si>
  <si>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</si>
  <si>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</si>
  <si>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</si>
  <si>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</si>
  <si>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</si>
  <si>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</si>
  <si>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</si>
  <si>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</si>
  <si>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</si>
  <si>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</si>
  <si>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</si>
  <si>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</si>
  <si>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</si>
  <si>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</si>
  <si>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</si>
  <si>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</si>
  <si>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</si>
  <si>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</si>
  <si>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</si>
  <si>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</si>
  <si>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</si>
  <si>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</si>
  <si>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</si>
  <si>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</si>
  <si>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</si>
  <si>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</si>
  <si>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</si>
  <si>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</si>
  <si>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</si>
  <si>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</si>
  <si>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</si>
  <si>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</si>
  <si>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</si>
  <si>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</si>
  <si>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</si>
  <si>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</si>
  <si>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</si>
  <si>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</si>
  <si>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</si>
  <si>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</si>
  <si>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</si>
  <si>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</si>
  <si>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</si>
  <si>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</si>
  <si>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</si>
  <si>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</si>
  <si>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</si>
  <si>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</si>
  <si>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</si>
  <si>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</si>
  <si>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</si>
  <si>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</si>
  <si>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</si>
  <si>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</si>
  <si>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</si>
  <si>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</si>
  <si>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</si>
  <si>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</si>
  <si>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</si>
  <si>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</si>
  <si>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</si>
  <si>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</si>
  <si>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</si>
  <si>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</si>
  <si>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</si>
  <si>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</si>
  <si>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</si>
  <si>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</si>
  <si>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</si>
  <si>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</si>
  <si>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</si>
  <si>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</si>
  <si>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</si>
  <si>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</si>
  <si>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</si>
  <si>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</si>
  <si>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</si>
  <si>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</si>
  <si>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</si>
  <si>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</si>
  <si>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</si>
  <si>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</si>
  <si>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</si>
  <si>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</si>
  <si>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</si>
  <si>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</si>
  <si>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</si>
  <si>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</si>
  <si>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</si>
  <si>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</si>
  <si>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</si>
  <si>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</si>
  <si>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</si>
  <si>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</si>
  <si>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</si>
  <si>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</si>
  <si>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</si>
  <si>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</si>
  <si>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</si>
  <si>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</si>
  <si>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</si>
  <si>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</si>
  <si>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</si>
  <si>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</si>
  <si>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</si>
  <si>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</si>
  <si>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</si>
  <si>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</si>
  <si>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</si>
  <si>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</si>
  <si>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</si>
  <si>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</si>
  <si>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</si>
  <si>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</si>
  <si>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</si>
  <si>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</si>
  <si>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</si>
  <si>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</si>
  <si>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</si>
  <si>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</si>
  <si>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</si>
  <si>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</si>
  <si>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</si>
  <si>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</si>
  <si>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</si>
  <si>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</si>
  <si>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</si>
  <si>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</si>
  <si>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</si>
  <si>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</si>
  <si>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</si>
  <si>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</si>
  <si>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</si>
  <si>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</si>
  <si>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</si>
  <si>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</si>
  <si>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</si>
  <si>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</si>
  <si>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</si>
  <si>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</si>
  <si>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</si>
  <si>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</si>
  <si>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</si>
  <si>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</si>
  <si>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</si>
  <si>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</si>
  <si>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</si>
  <si>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</si>
  <si>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</si>
  <si>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</si>
  <si>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</si>
  <si>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</si>
  <si>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</si>
  <si>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</si>
  <si>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</si>
  <si>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</si>
  <si>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</si>
  <si>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</si>
  <si>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</si>
  <si>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</si>
  <si>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</si>
  <si>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</si>
  <si>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</si>
  <si>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</si>
  <si>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</si>
  <si>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</si>
  <si>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</si>
  <si>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</si>
  <si>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</si>
  <si>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</si>
  <si>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</si>
  <si>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</si>
  <si>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</si>
  <si>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</si>
  <si>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</si>
  <si>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</si>
  <si>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</si>
  <si>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</si>
  <si>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</si>
  <si>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</si>
  <si>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</si>
  <si>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</si>
  <si>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</si>
  <si>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</si>
  <si>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</si>
  <si>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</si>
  <si>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</si>
  <si>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</si>
  <si>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</si>
  <si>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</si>
  <si>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</si>
  <si>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</si>
  <si>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</si>
  <si>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</si>
  <si>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</si>
  <si>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</si>
  <si>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</si>
  <si>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</si>
  <si>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</si>
  <si>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</si>
  <si>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</si>
  <si>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</si>
  <si>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</si>
  <si>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</si>
  <si>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</si>
  <si>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</si>
  <si>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</si>
  <si>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</si>
  <si>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</si>
  <si>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</si>
  <si>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</si>
  <si>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</si>
  <si>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</si>
  <si>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</si>
  <si>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</si>
  <si>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</si>
  <si>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</si>
  <si>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</si>
  <si>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</si>
  <si>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</si>
  <si>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</si>
  <si>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</si>
  <si>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</si>
  <si>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</si>
  <si>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</si>
  <si>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</si>
  <si>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</si>
  <si>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</si>
  <si>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</si>
  <si>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</si>
  <si>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</si>
  <si>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</si>
  <si>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</si>
  <si>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</si>
  <si>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</si>
  <si>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</si>
  <si>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</si>
  <si>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</si>
  <si>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</si>
  <si>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</si>
  <si>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</si>
  <si>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</si>
  <si>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</si>
  <si>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</si>
  <si>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</si>
  <si>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</si>
  <si>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</si>
  <si>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</si>
  <si>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</si>
  <si>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</si>
  <si>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</si>
  <si>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</si>
  <si>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</si>
  <si>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</si>
  <si>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</si>
  <si>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</si>
  <si>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</si>
  <si>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</si>
  <si>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</si>
  <si>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</si>
  <si>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</si>
  <si>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</si>
  <si>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</si>
  <si>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</si>
  <si>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</si>
  <si>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</si>
  <si>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</si>
  <si>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</si>
  <si>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</si>
  <si>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</si>
  <si>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</si>
  <si>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</si>
  <si>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</si>
  <si>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</si>
  <si>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</si>
  <si>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</si>
  <si>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</si>
  <si>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</si>
  <si>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</si>
  <si>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</si>
  <si>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</si>
  <si>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</si>
  <si>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</si>
  <si>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</si>
  <si>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</si>
  <si>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</si>
  <si>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</si>
  <si>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</si>
  <si>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</si>
  <si>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</si>
  <si>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</si>
  <si>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</si>
  <si>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</si>
  <si>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</si>
  <si>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</si>
  <si>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</si>
  <si>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</si>
  <si>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</si>
  <si>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</si>
  <si>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</si>
  <si>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</si>
  <si>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</si>
  <si>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</si>
  <si>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</si>
  <si>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</si>
  <si>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</si>
  <si>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</si>
  <si>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</si>
  <si>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</si>
  <si>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</si>
  <si>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</si>
  <si>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</si>
  <si>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</si>
  <si>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</si>
  <si>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</si>
  <si>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</si>
  <si>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</si>
  <si>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</si>
  <si>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</si>
  <si>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</si>
  <si>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</si>
  <si>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</si>
  <si>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</si>
  <si>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</si>
  <si>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</si>
  <si>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</si>
  <si>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</si>
  <si>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</si>
  <si>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</si>
  <si>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</si>
  <si>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</si>
  <si>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</si>
  <si>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</si>
  <si>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</si>
  <si>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</si>
  <si>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</si>
  <si>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</si>
  <si>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</si>
  <si>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</si>
  <si>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</si>
  <si>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</si>
  <si>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</si>
  <si>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</si>
  <si>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</si>
  <si>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</si>
  <si>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</si>
  <si>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</si>
  <si>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</si>
  <si>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</si>
  <si>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</si>
  <si>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</si>
  <si>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</si>
  <si>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</si>
  <si>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</si>
  <si>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</si>
  <si>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</si>
  <si>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</si>
  <si>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</si>
  <si>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</si>
  <si>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</si>
  <si>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</si>
  <si>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</si>
  <si>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</si>
  <si>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</si>
  <si>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</si>
  <si>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</si>
  <si>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</si>
  <si>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</si>
  <si>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</si>
  <si>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</si>
  <si>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</si>
  <si>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</si>
  <si>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</si>
  <si>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</si>
  <si>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</si>
  <si>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</si>
  <si>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</si>
  <si>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</si>
  <si>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</si>
  <si>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</si>
  <si>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</si>
  <si>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</si>
  <si>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</si>
  <si>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</si>
  <si>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</si>
  <si>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</si>
  <si>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</si>
  <si>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</si>
  <si>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</si>
  <si>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</si>
  <si>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</si>
  <si>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</si>
  <si>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</si>
  <si>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</si>
  <si>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</si>
  <si>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</si>
  <si>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</si>
  <si>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</si>
  <si>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</si>
  <si>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</si>
  <si>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</si>
  <si>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</si>
  <si>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</si>
  <si>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</si>
  <si>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</si>
  <si>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</si>
  <si>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</si>
  <si>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</si>
  <si>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</si>
  <si>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</si>
  <si>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</si>
  <si>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</si>
  <si>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</si>
  <si>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</si>
  <si>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</si>
  <si>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</si>
  <si>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</si>
  <si>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</si>
  <si>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</si>
  <si>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</si>
  <si>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</si>
  <si>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</si>
  <si>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</si>
  <si>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</si>
  <si>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</si>
  <si>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</si>
  <si>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</si>
  <si>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</si>
  <si>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</si>
  <si>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</si>
  <si>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</si>
  <si>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</si>
  <si>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</si>
  <si>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</si>
  <si>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</si>
  <si>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</si>
  <si>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</si>
  <si>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</si>
  <si>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</si>
  <si>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</si>
  <si>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</si>
  <si>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</si>
  <si>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</si>
  <si>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</si>
  <si>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</si>
  <si>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</si>
  <si>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</si>
  <si>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</si>
  <si>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</si>
  <si>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</si>
  <si>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</si>
  <si>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</si>
  <si>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</si>
  <si>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</si>
  <si>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</si>
  <si>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</si>
  <si>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</si>
  <si>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</si>
  <si>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</si>
  <si>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</si>
  <si>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</si>
  <si>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</si>
  <si>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</si>
  <si>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</si>
  <si>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</si>
  <si>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</si>
  <si>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</si>
  <si>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</si>
  <si>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</si>
  <si>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</si>
  <si>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</si>
  <si>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</si>
  <si>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</si>
  <si>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</si>
  <si>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</si>
  <si>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</si>
  <si>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</si>
  <si>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</si>
  <si>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</si>
  <si>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</si>
  <si>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</si>
  <si>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</si>
  <si>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</si>
  <si>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</si>
  <si>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</si>
  <si>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</si>
  <si>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</si>
  <si>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</si>
  <si>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</si>
  <si>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</si>
  <si>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</si>
  <si>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</si>
  <si>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</si>
  <si>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</si>
  <si>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</si>
  <si>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</si>
  <si>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</si>
  <si>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</si>
  <si>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</si>
  <si>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</si>
  <si>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</si>
  <si>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</si>
  <si>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</si>
  <si>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</si>
  <si>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</si>
  <si>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</si>
  <si>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</si>
  <si>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</si>
  <si>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</si>
  <si>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</si>
  <si>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</si>
  <si>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</si>
  <si>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</si>
  <si>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</si>
  <si>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</si>
  <si>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</si>
  <si>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</si>
  <si>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</si>
  <si>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</si>
  <si>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</si>
  <si>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</si>
  <si>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</si>
  <si>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</si>
  <si>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</si>
  <si>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</si>
  <si>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</si>
  <si>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</si>
  <si>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</si>
  <si>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</si>
  <si>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</si>
  <si>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</si>
  <si>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</si>
  <si>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</si>
  <si>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</si>
  <si>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</si>
  <si>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</si>
  <si>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</si>
  <si>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</si>
  <si>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</si>
  <si>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</si>
  <si>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</si>
  <si>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</si>
  <si>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</si>
  <si>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</si>
  <si>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</si>
  <si>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</si>
  <si>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</si>
  <si>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</si>
  <si>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</si>
  <si>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</si>
  <si>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</si>
  <si>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</si>
  <si>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</si>
  <si>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</si>
  <si>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</si>
  <si>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</si>
  <si>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</si>
  <si>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</si>
  <si>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</si>
  <si>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</si>
  <si>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</si>
  <si>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</si>
  <si>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</si>
  <si>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</si>
  <si>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</si>
  <si>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</si>
  <si>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</si>
  <si>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</si>
  <si>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</si>
  <si>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</si>
  <si>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</si>
  <si>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</si>
  <si>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</si>
  <si>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</si>
  <si>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</si>
  <si>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</si>
  <si>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</si>
  <si>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</si>
  <si>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</si>
  <si>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</si>
  <si>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</si>
  <si>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</si>
  <si>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</si>
  <si>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</si>
  <si>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</si>
  <si>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</si>
  <si>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</si>
  <si>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</si>
  <si>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</si>
  <si>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</si>
  <si>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</si>
  <si>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</si>
  <si>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</si>
  <si>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</si>
  <si>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</si>
  <si>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</si>
  <si>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</si>
  <si>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</si>
  <si>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</si>
  <si>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</si>
  <si>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</si>
  <si>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</si>
  <si>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</si>
  <si>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</si>
  <si>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</si>
  <si>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</si>
  <si>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</si>
  <si>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</si>
  <si>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</si>
  <si>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</si>
  <si>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</si>
  <si>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</si>
  <si>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</si>
  <si>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</si>
  <si>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</si>
  <si>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</si>
  <si>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</si>
  <si>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</si>
  <si>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</si>
  <si>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</si>
  <si>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</si>
  <si>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</si>
  <si>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</si>
  <si>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</si>
  <si>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</si>
  <si>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</si>
  <si>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</si>
  <si>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</si>
  <si>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</si>
  <si>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</si>
  <si>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</si>
  <si>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</si>
  <si>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</si>
  <si>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</si>
  <si>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</si>
  <si>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</si>
  <si>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</si>
  <si>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</si>
  <si>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</si>
  <si>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</si>
  <si>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</si>
  <si>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</si>
  <si>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</si>
  <si>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</si>
  <si>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</si>
  <si>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</si>
  <si>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</si>
  <si>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</si>
  <si>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</si>
  <si>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</si>
  <si>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</si>
  <si>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</si>
  <si>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</si>
  <si>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</si>
  <si>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</si>
  <si>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</si>
  <si>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</si>
  <si>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</si>
  <si>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</si>
  <si>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</si>
  <si>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</si>
  <si>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</si>
  <si>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</si>
  <si>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</si>
  <si>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</si>
  <si>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</si>
  <si>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</si>
  <si>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</si>
  <si>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</si>
  <si>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</si>
  <si>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</si>
  <si>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</si>
  <si>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</si>
  <si>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</si>
  <si>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</si>
  <si>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</si>
  <si>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</si>
  <si>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</si>
  <si>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</si>
  <si>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</si>
  <si>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</si>
  <si>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</si>
  <si>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</si>
  <si>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</si>
  <si>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</si>
  <si>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</si>
  <si>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</si>
  <si>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</si>
  <si>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</si>
  <si>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</si>
  <si>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</si>
  <si>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</si>
  <si>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</si>
  <si>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</si>
  <si>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</si>
  <si>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</si>
  <si>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</si>
  <si>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</si>
  <si>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</si>
  <si>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</si>
  <si>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</si>
  <si>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</si>
  <si>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</si>
  <si>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</si>
  <si>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</si>
  <si>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</si>
  <si>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</si>
  <si>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</si>
  <si>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</si>
  <si>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</si>
  <si>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</si>
  <si>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</si>
  <si>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</si>
  <si>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</si>
  <si>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</si>
  <si>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</si>
  <si>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</si>
  <si>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</si>
  <si>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</si>
  <si>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</si>
  <si>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</si>
  <si>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</si>
  <si>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</si>
  <si>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</si>
  <si>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</si>
  <si>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</si>
  <si>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</si>
  <si>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</si>
  <si>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</si>
  <si>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</si>
  <si>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</si>
  <si>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</si>
  <si>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</si>
  <si>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</si>
  <si>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</si>
  <si>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</si>
  <si>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</si>
  <si>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</si>
  <si>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</si>
  <si>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</si>
  <si>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</si>
  <si>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</si>
  <si>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</si>
  <si>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</si>
  <si>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</si>
  <si>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</si>
  <si>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</si>
  <si>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</si>
  <si>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</si>
  <si>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</si>
  <si>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</si>
  <si>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</si>
  <si>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</si>
  <si>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</si>
  <si>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</si>
  <si>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</si>
  <si>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</si>
  <si>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</si>
  <si>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</si>
  <si>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</si>
  <si>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</si>
  <si>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</si>
  <si>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</si>
  <si>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</si>
  <si>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</si>
  <si>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</si>
  <si>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</si>
  <si>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</si>
  <si>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</si>
  <si>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</si>
  <si>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</si>
  <si>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</si>
  <si>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</si>
  <si>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</si>
  <si>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</si>
  <si>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</si>
  <si>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</si>
  <si>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</si>
  <si>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</si>
  <si>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</si>
  <si>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</si>
  <si>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</si>
  <si>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</si>
  <si>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</si>
  <si>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</si>
  <si>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</si>
  <si>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</si>
  <si>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</si>
  <si>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</si>
  <si>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</si>
  <si>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</si>
  <si>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</si>
  <si>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</si>
  <si>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</si>
  <si>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</si>
  <si>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</si>
  <si>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</si>
  <si>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</si>
  <si>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</si>
  <si>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</si>
  <si>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</si>
  <si>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</si>
  <si>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</si>
  <si>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</si>
  <si>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</si>
  <si>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</si>
  <si>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</si>
  <si>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</si>
  <si>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</si>
  <si>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</si>
  <si>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</si>
  <si>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</si>
  <si>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</si>
  <si>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</si>
  <si>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</si>
  <si>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</si>
  <si>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</si>
  <si>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</si>
  <si>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</si>
  <si>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</si>
  <si>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</si>
  <si>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</si>
  <si>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</si>
  <si>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</si>
  <si>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</si>
  <si>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</si>
  <si>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</si>
  <si>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</si>
  <si>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</si>
  <si>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</si>
  <si>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</si>
  <si>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</si>
  <si>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</si>
  <si>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</si>
  <si>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</si>
  <si>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</si>
  <si>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</si>
  <si>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</si>
  <si>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</si>
  <si>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</si>
  <si>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</si>
  <si>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</si>
  <si>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</si>
  <si>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</si>
  <si>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</si>
  <si>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</si>
  <si>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</si>
  <si>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</si>
  <si>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</si>
  <si>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</si>
  <si>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</si>
  <si>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</si>
  <si>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</si>
  <si>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</si>
  <si>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</si>
  <si>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</si>
  <si>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</si>
  <si>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</si>
  <si>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</si>
  <si>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</si>
  <si>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</si>
  <si>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</si>
  <si>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</si>
  <si>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</si>
  <si>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</si>
  <si>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</si>
  <si>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</si>
  <si>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</si>
  <si>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</si>
  <si>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</si>
  <si>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</si>
  <si>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</si>
  <si>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</si>
  <si>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</si>
  <si>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</si>
  <si>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</si>
  <si>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</si>
  <si>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</si>
  <si>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</si>
  <si>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</si>
  <si>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</si>
  <si>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</si>
  <si>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</si>
  <si>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</si>
  <si>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</si>
  <si>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</si>
  <si>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</si>
  <si>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</si>
  <si>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</si>
  <si>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</si>
  <si>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</si>
  <si>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</si>
  <si>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</si>
  <si>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</si>
  <si>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</si>
  <si>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</si>
  <si>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</si>
  <si>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</si>
  <si>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</si>
  <si>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</si>
  <si>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</si>
  <si>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</si>
  <si>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</si>
  <si>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</si>
  <si>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</si>
  <si>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</si>
  <si>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</si>
  <si>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</si>
  <si>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</si>
  <si>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</si>
  <si>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</si>
  <si>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</si>
  <si>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</si>
  <si>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</si>
  <si>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</si>
  <si>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</si>
  <si>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</si>
  <si>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</si>
  <si>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</si>
  <si>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</si>
  <si>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</si>
  <si>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</si>
  <si>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</si>
  <si>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</si>
  <si>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</si>
  <si>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</si>
  <si>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</si>
  <si>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</si>
  <si>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</si>
  <si>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</si>
  <si>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</si>
  <si>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</si>
  <si>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</si>
  <si>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</si>
  <si>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</si>
  <si>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</si>
  <si>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</si>
  <si>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</si>
  <si>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</si>
  <si>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</si>
  <si>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</si>
  <si>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</si>
  <si>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</si>
  <si>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</si>
  <si>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</si>
  <si>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</si>
  <si>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</si>
  <si>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</si>
  <si>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</si>
  <si>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</si>
  <si>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</si>
  <si>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</si>
  <si>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</si>
  <si>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</si>
  <si>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</si>
  <si>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</si>
  <si>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</si>
  <si>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</si>
  <si>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</si>
  <si>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</si>
  <si>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</si>
  <si>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</si>
  <si>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</si>
  <si>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</si>
  <si>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</si>
  <si>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</si>
  <si>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</si>
  <si>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</si>
  <si>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</si>
  <si>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</si>
  <si>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</si>
  <si>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</si>
  <si>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</si>
  <si>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</si>
  <si>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</si>
  <si>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</si>
  <si>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</si>
  <si>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</si>
  <si>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</si>
  <si>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</si>
  <si>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</si>
  <si>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</si>
  <si>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</si>
  <si>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</si>
  <si>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</si>
  <si>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</si>
  <si>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</si>
  <si>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</si>
  <si>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</si>
  <si>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</si>
  <si>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</si>
  <si>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</si>
  <si>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</si>
  <si>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</si>
  <si>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</si>
  <si>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</si>
  <si>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</si>
  <si>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</si>
  <si>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</si>
  <si>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</si>
  <si>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</si>
  <si>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</si>
  <si>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</si>
  <si>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</si>
  <si>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</si>
  <si>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</si>
  <si>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</si>
  <si>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</si>
  <si>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</si>
  <si>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</si>
  <si>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</si>
  <si>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</si>
  <si>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</si>
  <si>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</si>
  <si>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</si>
  <si>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</si>
  <si>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</si>
  <si>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</si>
  <si>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</si>
  <si>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</si>
  <si>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</si>
  <si>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</si>
  <si>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</si>
  <si>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</si>
  <si>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</si>
  <si>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</si>
  <si>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</si>
  <si>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</si>
  <si>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</si>
  <si>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</si>
  <si>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</si>
  <si>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</si>
  <si>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</si>
  <si>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</si>
  <si>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</si>
  <si>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</si>
  <si>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</si>
  <si>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</si>
  <si>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</si>
  <si>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</si>
  <si>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</si>
  <si>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</si>
  <si>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</si>
  <si>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</si>
  <si>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</si>
  <si>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</si>
  <si>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</si>
  <si>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</si>
  <si>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</si>
  <si>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</si>
  <si>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</si>
  <si>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</si>
  <si>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</si>
  <si>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</si>
  <si>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</si>
  <si>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</si>
  <si>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</si>
  <si>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</si>
  <si>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</si>
  <si>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</si>
  <si>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</si>
  <si>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</si>
  <si>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</si>
  <si>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</si>
  <si>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</si>
  <si>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</si>
  <si>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</si>
  <si>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</si>
  <si>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</si>
  <si>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</si>
  <si>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</si>
  <si>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</si>
  <si>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</si>
  <si>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</si>
  <si>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</si>
  <si>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</si>
  <si>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</si>
  <si>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</si>
  <si>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</si>
  <si>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</si>
  <si>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</si>
  <si>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</si>
  <si>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</si>
  <si>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</si>
  <si>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</si>
  <si>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</si>
  <si>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</si>
  <si>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</si>
  <si>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</si>
  <si>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</si>
  <si>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</si>
  <si>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</si>
  <si>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</si>
  <si>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</si>
  <si>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</si>
  <si>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</si>
  <si>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</si>
  <si>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</si>
  <si>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</si>
  <si>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</si>
  <si>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</si>
  <si>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</si>
  <si>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</si>
  <si>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</si>
  <si>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</si>
  <si>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</si>
  <si>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</si>
  <si>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</si>
  <si>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</si>
  <si>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</si>
  <si>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</si>
  <si>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</si>
  <si>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</si>
  <si>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</si>
  <si>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</si>
  <si>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</si>
  <si>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</si>
  <si>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</si>
  <si>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</si>
  <si>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</si>
  <si>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</si>
  <si>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</si>
  <si>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</si>
  <si>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</si>
  <si>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</si>
  <si>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</si>
  <si>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</si>
  <si>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</si>
  <si>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</si>
  <si>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</si>
  <si>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</si>
  <si>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</si>
  <si>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</si>
  <si>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</si>
  <si>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</si>
  <si>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</si>
  <si>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</si>
  <si>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</si>
  <si>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</si>
  <si>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</si>
  <si>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</si>
  <si>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</si>
  <si>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</si>
  <si>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</si>
  <si>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</si>
  <si>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</si>
  <si>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</si>
  <si>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</si>
  <si>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</si>
  <si>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</si>
  <si>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</si>
  <si>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</si>
  <si>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</si>
  <si>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</si>
  <si>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</si>
  <si>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</si>
  <si>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</si>
  <si>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</si>
  <si>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</si>
  <si>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</si>
  <si>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</si>
  <si>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</si>
  <si>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</si>
  <si>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</si>
  <si>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</si>
  <si>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</si>
  <si>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</si>
  <si>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</si>
  <si>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</si>
  <si>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</si>
  <si>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</si>
  <si>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</si>
  <si>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</si>
  <si>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</si>
  <si>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</si>
  <si>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</si>
  <si>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</si>
  <si>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</si>
  <si>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</si>
  <si>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</si>
  <si>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</si>
  <si>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</si>
  <si>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</si>
  <si>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</si>
  <si>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</si>
  <si>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</si>
  <si>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</si>
  <si>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</si>
  <si>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</si>
  <si>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</si>
  <si>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</si>
  <si>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</si>
  <si>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</si>
  <si>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</si>
  <si>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</si>
  <si>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</si>
  <si>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</si>
  <si>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</si>
  <si>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</si>
  <si>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</si>
  <si>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</si>
  <si>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</si>
  <si>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</si>
  <si>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</si>
  <si>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</si>
  <si>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</si>
  <si>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</si>
  <si>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</si>
  <si>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</si>
  <si>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</si>
  <si>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</si>
  <si>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</si>
  <si>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</si>
  <si>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</si>
  <si>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</si>
  <si>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</si>
  <si>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</si>
  <si>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</si>
  <si>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</si>
  <si>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</si>
  <si>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</si>
  <si>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</si>
  <si>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</si>
  <si>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</si>
  <si>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</si>
  <si>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</si>
  <si>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</si>
  <si>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</si>
  <si>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</si>
  <si>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</si>
  <si>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</si>
  <si>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</si>
  <si>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</si>
  <si>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</si>
  <si>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</si>
  <si>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</si>
  <si>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</si>
  <si>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</si>
  <si>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</si>
  <si>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</si>
  <si>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</si>
  <si>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</si>
  <si>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</si>
  <si>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</si>
  <si>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</si>
  <si>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</si>
  <si>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</si>
  <si>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</si>
  <si>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</si>
  <si>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</si>
  <si>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</si>
  <si>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</si>
  <si>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</si>
  <si>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</si>
  <si>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</si>
  <si>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</si>
  <si>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</si>
  <si>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</si>
  <si>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</si>
  <si>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</si>
  <si>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</si>
  <si>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</si>
  <si>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</si>
  <si>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</si>
  <si>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</si>
  <si>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</si>
  <si>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</si>
  <si>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</si>
  <si>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</si>
  <si>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</si>
  <si>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</si>
  <si>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</si>
  <si>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</si>
  <si>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</si>
  <si>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</si>
  <si>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</si>
  <si>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</si>
  <si>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</si>
  <si>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</si>
  <si>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</si>
  <si>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</si>
  <si>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</si>
  <si>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</si>
  <si>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</si>
  <si>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</si>
  <si>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</si>
  <si>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</si>
  <si>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</si>
  <si>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</si>
  <si>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</si>
  <si>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</si>
  <si>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</si>
  <si>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</si>
  <si>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</si>
  <si>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</si>
  <si>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</si>
  <si>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</si>
  <si>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</si>
  <si>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</si>
  <si>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</si>
  <si>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</si>
  <si>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</si>
  <si>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</si>
  <si>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</si>
  <si>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</si>
  <si>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</si>
  <si>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</si>
  <si>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</si>
  <si>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</si>
  <si>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</si>
  <si>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</si>
  <si>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</si>
  <si>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</si>
  <si>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</si>
  <si>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</si>
  <si>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</si>
  <si>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</si>
  <si>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</si>
  <si>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</si>
  <si>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</si>
  <si>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</si>
  <si>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</si>
  <si>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</si>
  <si>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</si>
  <si>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</si>
  <si>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</si>
  <si>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</si>
  <si>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</si>
  <si>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</si>
  <si>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</si>
  <si>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</si>
  <si>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</si>
  <si>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</si>
  <si>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</si>
  <si>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</si>
  <si>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</si>
  <si>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</si>
  <si>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</si>
  <si>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</si>
  <si>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</si>
  <si>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</si>
  <si>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</si>
  <si>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</si>
  <si>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</si>
  <si>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</si>
  <si>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</si>
  <si>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</si>
  <si>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</si>
  <si>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</si>
  <si>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</si>
  <si>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</si>
  <si>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</si>
  <si>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</si>
  <si>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</si>
  <si>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</si>
  <si>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</si>
  <si>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</si>
  <si>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</si>
  <si>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</si>
  <si>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</si>
  <si>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</si>
  <si>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</si>
  <si>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</si>
  <si>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</si>
  <si>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</si>
  <si>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</si>
  <si>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</si>
  <si>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</si>
  <si>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</si>
  <si>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</si>
  <si>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</si>
  <si>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</si>
  <si>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</si>
  <si>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</si>
  <si>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</si>
  <si>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</si>
  <si>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</si>
  <si>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</si>
  <si>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</si>
  <si>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</si>
  <si>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</si>
  <si>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</si>
  <si>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</si>
  <si>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</si>
  <si>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</si>
  <si>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</si>
  <si>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</si>
  <si>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</si>
  <si>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</si>
  <si>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</si>
  <si>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</si>
  <si>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</si>
  <si>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</si>
  <si>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</si>
  <si>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</si>
  <si>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</si>
  <si>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</si>
  <si>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</si>
  <si>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</si>
  <si>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</si>
  <si>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</si>
  <si>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</si>
  <si>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</si>
  <si>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</si>
  <si>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</si>
  <si>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</si>
  <si>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</si>
  <si>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</si>
  <si>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</si>
  <si>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</si>
  <si>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</si>
  <si>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</si>
  <si>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</si>
  <si>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</si>
  <si>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</si>
  <si>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</si>
  <si>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</si>
  <si>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</si>
  <si>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</si>
  <si>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</si>
  <si>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</si>
  <si>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</si>
  <si>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</si>
  <si>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</si>
  <si>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</si>
  <si>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</si>
  <si>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</si>
  <si>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</si>
  <si>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</si>
  <si>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</si>
  <si>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</si>
  <si>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</si>
  <si>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</si>
  <si>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</si>
  <si>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</si>
  <si>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</si>
  <si>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</si>
  <si>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</si>
  <si>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</si>
  <si>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</si>
  <si>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</si>
  <si>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</si>
  <si>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</si>
  <si>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</si>
  <si>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</si>
  <si>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</si>
  <si>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</si>
  <si>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</si>
  <si>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</si>
  <si>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</si>
  <si>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</si>
  <si>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</si>
  <si>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</si>
  <si>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</si>
  <si>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</si>
  <si>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</si>
  <si>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</si>
  <si>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</si>
  <si>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</si>
  <si>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</si>
  <si>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</si>
  <si>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</si>
  <si>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</si>
  <si>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</si>
  <si>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</si>
  <si>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</si>
  <si>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</si>
  <si>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</si>
  <si>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</si>
  <si>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</si>
  <si>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</si>
  <si>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</si>
  <si>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</si>
  <si>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</si>
  <si>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</si>
  <si>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</si>
  <si>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</si>
  <si>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</si>
  <si>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</si>
  <si>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</si>
  <si>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</si>
  <si>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</si>
  <si>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</si>
  <si>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</si>
  <si>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</si>
  <si>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</si>
  <si>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</si>
  <si>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</si>
  <si>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</si>
  <si>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</si>
  <si>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</si>
  <si>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</si>
  <si>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</si>
  <si>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</si>
  <si>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</si>
  <si>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</si>
  <si>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</si>
  <si>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</si>
  <si>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</si>
  <si>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</si>
  <si>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</si>
  <si>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</si>
  <si>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</si>
  <si>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</si>
  <si>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</si>
  <si>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</si>
  <si>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</si>
  <si>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</si>
  <si>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</si>
  <si>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</si>
  <si>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</si>
  <si>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</si>
  <si>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</si>
  <si>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</si>
  <si>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</si>
  <si>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</si>
  <si>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</si>
  <si>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</si>
  <si>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</si>
  <si>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</si>
  <si>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</si>
  <si>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</si>
  <si>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</si>
  <si>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</si>
  <si>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</si>
  <si>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</si>
  <si>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</si>
  <si>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</si>
  <si>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</si>
  <si>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</si>
  <si>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</si>
  <si>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</si>
  <si>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</si>
  <si>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</si>
  <si>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</si>
  <si>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</si>
  <si>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</si>
  <si>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</si>
  <si>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</si>
  <si>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</si>
  <si>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</si>
  <si>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</si>
  <si>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</si>
  <si>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</si>
  <si>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</si>
  <si>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</si>
  <si>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</si>
  <si>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</si>
  <si>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</si>
  <si>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</si>
  <si>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</si>
  <si>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</si>
  <si>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</si>
  <si>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</si>
  <si>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</si>
  <si>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</si>
  <si>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</si>
  <si>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</si>
  <si>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</si>
  <si>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</si>
  <si>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</si>
  <si>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</si>
  <si>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</si>
  <si>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</si>
  <si>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</si>
  <si>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</si>
  <si>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</si>
  <si>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</si>
  <si>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</si>
  <si>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</si>
  <si>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</si>
  <si>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</si>
  <si>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</si>
  <si>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</si>
  <si>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</si>
  <si>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</si>
  <si>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</si>
  <si>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</si>
  <si>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</si>
  <si>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</si>
  <si>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</si>
  <si>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</si>
  <si>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</si>
  <si>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</si>
  <si>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</si>
  <si>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</si>
  <si>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</si>
  <si>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</si>
  <si>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</si>
  <si>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</si>
  <si>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</si>
  <si>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</si>
  <si>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</si>
  <si>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</si>
  <si>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</si>
  <si>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</si>
  <si>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</si>
  <si>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</si>
  <si>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</si>
  <si>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</si>
  <si>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</si>
  <si>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</si>
  <si>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</si>
  <si>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</si>
  <si>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</si>
  <si>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</si>
  <si>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</si>
  <si>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</si>
  <si>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</si>
  <si>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</si>
  <si>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</si>
  <si>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</si>
  <si>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</si>
  <si>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</si>
  <si>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</si>
  <si>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</si>
  <si>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</si>
  <si>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</si>
  <si>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</si>
  <si>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</si>
  <si>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</si>
  <si>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</si>
  <si>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</si>
  <si>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</si>
  <si>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</si>
  <si>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</si>
  <si>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</si>
  <si>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</si>
  <si>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</si>
  <si>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</si>
  <si>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</si>
  <si>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</si>
  <si>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</si>
  <si>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</si>
  <si>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</si>
  <si>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</si>
  <si>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</si>
  <si>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</si>
  <si>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</si>
  <si>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</si>
  <si>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</si>
  <si>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</si>
  <si>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</si>
  <si>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</si>
  <si>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</si>
  <si>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</si>
  <si>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</si>
  <si>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</si>
  <si>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</si>
  <si>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</si>
  <si>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</si>
  <si>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</si>
  <si>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</si>
  <si>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</si>
  <si>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</si>
  <si>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</si>
  <si>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</si>
  <si>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</si>
  <si>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</si>
  <si>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</si>
  <si>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</si>
  <si>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</si>
  <si>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</si>
  <si>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</si>
  <si>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</si>
  <si>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</si>
  <si>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</si>
  <si>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</si>
  <si>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</si>
  <si>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</si>
  <si>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</si>
  <si>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</si>
  <si>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</si>
  <si>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</si>
  <si>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</si>
  <si>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</si>
  <si>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</si>
  <si>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</si>
  <si>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</si>
  <si>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</si>
  <si>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</si>
  <si>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</si>
  <si>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</si>
  <si>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</si>
  <si>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</si>
  <si>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</si>
  <si>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</si>
  <si>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</si>
  <si>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</si>
  <si>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</si>
  <si>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</si>
  <si>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</si>
  <si>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</si>
  <si>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</si>
  <si>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</si>
  <si>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</si>
  <si>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</si>
  <si>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</si>
  <si>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</si>
  <si>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</si>
  <si>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</si>
  <si>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</si>
  <si>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</si>
  <si>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</si>
  <si>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</si>
  <si>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</si>
  <si>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</si>
  <si>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</si>
  <si>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</si>
  <si>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</si>
  <si>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</si>
  <si>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</si>
  <si>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</si>
  <si>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</si>
  <si>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</si>
  <si>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</si>
  <si>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</si>
  <si>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</si>
  <si>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</si>
  <si>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</si>
  <si>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</si>
  <si>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</si>
  <si>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</si>
  <si>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</si>
  <si>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</si>
  <si>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</si>
  <si>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</si>
  <si>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</si>
  <si>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</si>
  <si>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</si>
  <si>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</si>
  <si>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</si>
  <si>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</si>
  <si>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</si>
  <si>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</si>
  <si>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</si>
  <si>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</si>
  <si>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</si>
  <si>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</si>
  <si>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</si>
  <si>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</si>
  <si>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</si>
  <si>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</si>
  <si>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</si>
  <si>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</si>
  <si>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</si>
  <si>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</si>
  <si>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</si>
  <si>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</si>
  <si>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</si>
  <si>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</si>
  <si>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</si>
  <si>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</si>
  <si>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</si>
  <si>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</si>
  <si>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</si>
  <si>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</si>
  <si>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</si>
  <si>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</si>
  <si>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</si>
  <si>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</si>
  <si>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</si>
  <si>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</si>
  <si>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</si>
  <si>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</si>
  <si>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</si>
  <si>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</si>
  <si>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</si>
  <si>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</si>
  <si>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</si>
  <si>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</si>
  <si>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</si>
  <si>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</si>
  <si>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</si>
  <si>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</si>
  <si>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</si>
  <si>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</si>
  <si>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</si>
  <si>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</si>
  <si>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</si>
  <si>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</si>
  <si>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</si>
  <si>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</si>
  <si>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</si>
  <si>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</si>
  <si>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</si>
  <si>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</si>
  <si>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</si>
  <si>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</si>
  <si>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</si>
  <si>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</si>
  <si>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</si>
  <si>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</si>
  <si>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</si>
  <si>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</si>
  <si>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</si>
  <si>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</si>
  <si>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</si>
  <si>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</si>
  <si>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</si>
  <si>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</si>
  <si>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</si>
  <si>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</si>
  <si>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</si>
  <si>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</si>
  <si>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</si>
  <si>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</si>
  <si>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</si>
  <si>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</si>
  <si>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</si>
  <si>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</si>
  <si>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</si>
  <si>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</si>
  <si>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</si>
  <si>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</si>
  <si>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</si>
  <si>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</si>
  <si>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</si>
  <si>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</si>
  <si>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</si>
  <si>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</si>
  <si>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</si>
  <si>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</si>
  <si>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</si>
  <si>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</si>
  <si>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</si>
  <si>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</si>
  <si>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</si>
  <si>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</si>
  <si>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</si>
  <si>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</si>
  <si>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</si>
  <si>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</si>
  <si>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</si>
  <si>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</si>
  <si>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</si>
  <si>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</si>
  <si>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</si>
  <si>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</si>
  <si>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</si>
  <si>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</si>
  <si>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</si>
  <si>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</si>
  <si>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</si>
  <si>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</si>
  <si>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</si>
  <si>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</si>
  <si>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</si>
  <si>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</si>
  <si>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</si>
  <si>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</si>
  <si>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</si>
  <si>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</si>
  <si>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</si>
  <si>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</si>
  <si>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</si>
  <si>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</si>
  <si>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</si>
  <si>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</si>
  <si>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</si>
  <si>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</si>
  <si>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</si>
  <si>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</si>
  <si>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</si>
  <si>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</si>
  <si>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</si>
  <si>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</si>
  <si>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</si>
  <si>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</si>
  <si>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</si>
  <si>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</si>
  <si>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</si>
  <si>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</si>
  <si>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</si>
  <si>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</si>
  <si>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</si>
  <si>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</si>
  <si>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</si>
  <si>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</si>
  <si>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</si>
  <si>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</si>
  <si>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</si>
  <si>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</si>
  <si>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</si>
  <si>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</si>
  <si>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</si>
  <si>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</si>
  <si>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</si>
  <si>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</si>
  <si>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</si>
  <si>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</si>
  <si>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</si>
  <si>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</si>
  <si>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</si>
  <si>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</si>
  <si>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</si>
  <si>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</si>
  <si>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</si>
  <si>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</si>
  <si>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</si>
  <si>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</si>
  <si>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</si>
  <si>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</si>
  <si>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</si>
  <si>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</si>
  <si>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</si>
  <si>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</si>
  <si>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</si>
  <si>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</si>
  <si>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</si>
  <si>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</si>
  <si>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</si>
  <si>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</si>
  <si>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</si>
  <si>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</si>
  <si>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</si>
  <si>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</si>
  <si>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</si>
  <si>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</si>
  <si>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</si>
  <si>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</si>
  <si>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</si>
  <si>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</si>
  <si>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</si>
  <si>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</si>
  <si>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</si>
  <si>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</si>
  <si>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</si>
  <si>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</si>
  <si>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</si>
  <si>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</si>
  <si>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</si>
  <si>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</si>
  <si>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</si>
  <si>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</si>
  <si>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</si>
  <si>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</si>
  <si>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</si>
  <si>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</si>
  <si>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</si>
  <si>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</si>
  <si>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</si>
  <si>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</si>
  <si>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</si>
  <si>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</si>
  <si>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</si>
  <si>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</si>
  <si>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</si>
  <si>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</si>
  <si>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</si>
  <si>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</si>
  <si>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</si>
  <si>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</si>
  <si>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</si>
  <si>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</si>
  <si>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</si>
  <si>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</si>
  <si>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</si>
  <si>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</si>
  <si>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</si>
  <si>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</si>
  <si>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</si>
  <si>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</si>
  <si>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</si>
  <si>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</si>
  <si>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</si>
  <si>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</si>
  <si>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</si>
  <si>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</si>
  <si>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</si>
  <si>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</si>
  <si>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</si>
  <si>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</si>
  <si>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</si>
  <si>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</si>
  <si>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</si>
  <si>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</si>
  <si>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</si>
  <si>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</si>
  <si>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</si>
  <si>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</si>
  <si>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</si>
  <si>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</si>
  <si>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</si>
  <si>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</si>
  <si>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</si>
  <si>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</si>
  <si>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</si>
  <si>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</si>
  <si>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</si>
  <si>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</si>
  <si>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</si>
  <si>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</si>
  <si>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</si>
  <si>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</si>
  <si>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</si>
  <si>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</si>
  <si>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</si>
  <si>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</si>
  <si>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</si>
  <si>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</si>
  <si>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</si>
  <si>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</si>
  <si>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</si>
  <si>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</si>
  <si>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</si>
  <si>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</si>
  <si>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</si>
  <si>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</si>
  <si>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</si>
  <si>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</si>
  <si>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</si>
  <si>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</si>
  <si>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</si>
  <si>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</si>
  <si>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</si>
  <si>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</si>
  <si>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</si>
  <si>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</si>
  <si>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</si>
  <si>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</si>
  <si>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</si>
  <si>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</si>
  <si>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</si>
  <si>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</si>
  <si>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</si>
  <si>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</si>
  <si>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</si>
  <si>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</si>
  <si>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</si>
  <si>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</si>
  <si>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</si>
  <si>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</si>
  <si>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</si>
  <si>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</si>
  <si>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</si>
  <si>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</si>
  <si>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</si>
  <si>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</si>
  <si>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</si>
  <si>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</si>
  <si>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</si>
  <si>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</si>
  <si>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</si>
  <si>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</si>
  <si>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</si>
  <si>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</si>
  <si>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</si>
  <si>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</si>
  <si>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</si>
  <si>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</si>
  <si>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</si>
  <si>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</si>
  <si>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</si>
  <si>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</si>
  <si>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</si>
  <si>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</si>
  <si>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</si>
  <si>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</si>
  <si>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</si>
  <si>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</si>
  <si>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</si>
  <si>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</si>
  <si>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</si>
  <si>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</si>
  <si>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</si>
  <si>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</si>
  <si>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</si>
  <si>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</si>
  <si>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</si>
  <si>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</si>
  <si>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</si>
  <si>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</si>
  <si>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</si>
  <si>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</si>
  <si>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</si>
  <si>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</si>
  <si>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</si>
  <si>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</si>
  <si>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</si>
  <si>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</si>
  <si>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</si>
  <si>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</si>
  <si>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</si>
  <si>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</si>
  <si>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</si>
  <si>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</si>
  <si>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</si>
  <si>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</si>
  <si>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</si>
  <si>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</si>
  <si>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</si>
  <si>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</si>
  <si>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</si>
  <si>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</si>
  <si>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</si>
  <si>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</si>
  <si>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</si>
  <si>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</si>
  <si>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</si>
  <si>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</si>
  <si>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</si>
  <si>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</si>
  <si>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</si>
  <si>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</si>
  <si>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</si>
  <si>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</si>
  <si>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</si>
  <si>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</si>
  <si>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</si>
  <si>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</si>
  <si>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</si>
  <si>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</si>
  <si>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</si>
  <si>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</si>
  <si>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</si>
  <si>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</si>
  <si>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</si>
  <si>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</si>
  <si>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</si>
  <si>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</si>
  <si>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</si>
  <si>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</si>
  <si>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</si>
  <si>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</si>
  <si>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</si>
  <si>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</si>
  <si>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</si>
  <si>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</si>
  <si>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</si>
  <si>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</si>
  <si>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</si>
  <si>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</si>
  <si>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</si>
  <si>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</si>
  <si>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</si>
  <si>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</si>
  <si>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</si>
  <si>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</si>
  <si>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</si>
  <si>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</si>
  <si>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</si>
  <si>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</si>
  <si>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</si>
  <si>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</si>
  <si>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</si>
  <si>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</si>
  <si>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</si>
  <si>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</si>
  <si>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</si>
  <si>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</si>
  <si>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</si>
  <si>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</si>
  <si>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</si>
  <si>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</si>
  <si>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</si>
  <si>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</si>
  <si>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</si>
  <si>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</si>
  <si>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</si>
  <si>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</si>
  <si>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</si>
  <si>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</si>
  <si>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</si>
  <si>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</si>
  <si>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</si>
  <si>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</si>
  <si>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</si>
  <si>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</si>
  <si>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</si>
  <si>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</si>
  <si>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</si>
  <si>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</si>
  <si>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</si>
  <si>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</si>
  <si>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</si>
  <si>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</si>
  <si>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</si>
  <si>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</si>
  <si>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</si>
  <si>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</si>
  <si>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</si>
  <si>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</si>
  <si>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</si>
  <si>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</si>
  <si>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</si>
  <si>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</si>
  <si>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</si>
  <si>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</si>
  <si>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</si>
  <si>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</si>
  <si>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</si>
  <si>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</si>
  <si>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</si>
  <si>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</si>
  <si>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</si>
  <si>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</si>
  <si>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</si>
  <si>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</si>
  <si>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</si>
  <si>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</si>
  <si>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</si>
  <si>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</si>
  <si>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</si>
  <si>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</si>
  <si>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</si>
  <si>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</si>
  <si>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</si>
  <si>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</si>
  <si>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</si>
  <si>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</si>
  <si>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</si>
  <si>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</si>
  <si>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</si>
  <si>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</si>
  <si>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</si>
  <si>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</si>
  <si>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</si>
  <si>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</si>
  <si>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</si>
  <si>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</si>
  <si>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</si>
  <si>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</si>
  <si>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</si>
  <si>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</si>
  <si>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</si>
  <si>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</si>
  <si>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</si>
  <si>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</si>
  <si>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</si>
  <si>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</si>
  <si>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</si>
  <si>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</si>
  <si>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</si>
  <si>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</si>
  <si>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</si>
  <si>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</si>
  <si>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</si>
  <si>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</si>
  <si>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</si>
  <si>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</si>
  <si>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</si>
  <si>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</si>
  <si>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</si>
  <si>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</si>
  <si>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</si>
  <si>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</si>
  <si>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</si>
  <si>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</si>
  <si>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</si>
  <si>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</si>
  <si>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</si>
  <si>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</si>
  <si>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</si>
  <si>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</si>
  <si>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</si>
  <si>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</si>
  <si>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</si>
  <si>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</si>
  <si>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</si>
  <si>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</si>
  <si>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</si>
  <si>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</si>
  <si>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</si>
  <si>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</si>
  <si>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</si>
  <si>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</si>
  <si>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</si>
  <si>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</si>
  <si>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</si>
  <si>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</si>
  <si>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</si>
  <si>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</si>
  <si>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</si>
  <si>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</si>
  <si>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</si>
  <si>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</si>
  <si>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</si>
  <si>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</si>
  <si>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</si>
  <si>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</si>
  <si>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</si>
  <si>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</si>
  <si>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</si>
  <si>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</si>
  <si>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</si>
  <si>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</si>
  <si>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</si>
  <si>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</si>
  <si>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</si>
  <si>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</si>
  <si>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</si>
  <si>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</si>
  <si>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</si>
  <si>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</si>
  <si>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</si>
  <si>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</si>
  <si>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</si>
  <si>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</si>
  <si>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</si>
  <si>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</si>
  <si>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</si>
  <si>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</si>
  <si>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</si>
  <si>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</si>
  <si>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</si>
  <si>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</si>
  <si>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</si>
  <si>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</si>
  <si>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</si>
  <si>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</si>
  <si>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</si>
  <si>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</si>
  <si>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</si>
  <si>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</si>
  <si>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</si>
  <si>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</si>
  <si>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</si>
  <si>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</si>
  <si>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</si>
  <si>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</si>
  <si>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</si>
  <si>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</si>
  <si>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</si>
  <si>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</si>
  <si>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</si>
  <si>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</si>
  <si>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</si>
  <si>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</si>
  <si>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</si>
  <si>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</si>
  <si>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</si>
  <si>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</si>
  <si>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</si>
  <si>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</si>
  <si>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</si>
  <si>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</si>
  <si>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</si>
  <si>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</si>
  <si>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</si>
  <si>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</si>
  <si>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</si>
  <si>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</si>
  <si>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</si>
  <si>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</si>
  <si>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</si>
  <si>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</si>
  <si>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</si>
  <si>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</si>
  <si>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</si>
  <si>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</si>
  <si>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</si>
  <si>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</si>
  <si>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</si>
  <si>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</si>
  <si>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</si>
  <si>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</si>
  <si>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</si>
  <si>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</si>
  <si>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</si>
  <si>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</si>
  <si>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</si>
  <si>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</si>
  <si>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</si>
  <si>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</si>
  <si>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</si>
  <si>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</si>
  <si>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</si>
  <si>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</si>
  <si>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</si>
  <si>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</si>
  <si>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</si>
  <si>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</si>
  <si>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</si>
  <si>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</si>
  <si>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</si>
  <si>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</si>
  <si>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</si>
  <si>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</si>
  <si>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</si>
  <si>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</si>
  <si>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</si>
  <si>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</si>
  <si>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</si>
  <si>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</si>
  <si>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</si>
  <si>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</si>
  <si>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</si>
  <si>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</si>
  <si>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</si>
  <si>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</si>
  <si>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</si>
  <si>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</si>
  <si>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</si>
  <si>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</si>
  <si>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</si>
  <si>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</si>
  <si>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</si>
  <si>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</si>
  <si>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</si>
  <si>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</si>
  <si>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</si>
  <si>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</si>
  <si>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</si>
  <si>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</si>
  <si>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</si>
  <si>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</si>
  <si>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</si>
  <si>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</si>
  <si>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</si>
  <si>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</si>
  <si>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</si>
  <si>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</si>
  <si>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</si>
  <si>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</si>
  <si>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</si>
  <si>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</si>
  <si>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</si>
  <si>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</si>
  <si>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</si>
  <si>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</si>
  <si>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</si>
  <si>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</si>
  <si>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</si>
  <si>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</si>
  <si>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</si>
  <si>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</si>
  <si>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</si>
  <si>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</si>
  <si>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</si>
  <si>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</si>
  <si>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</si>
  <si>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</si>
  <si>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</si>
  <si>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</si>
  <si>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</si>
  <si>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</si>
  <si>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</si>
  <si>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</si>
  <si>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</si>
  <si>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</si>
  <si>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</si>
  <si>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</si>
  <si>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</si>
  <si>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</si>
  <si>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</si>
  <si>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</si>
  <si>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</si>
  <si>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</si>
  <si>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</si>
  <si>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</si>
  <si>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</si>
  <si>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</si>
  <si>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</si>
  <si>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</si>
  <si>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</si>
  <si>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</si>
  <si>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</si>
  <si>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</si>
  <si>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</si>
  <si>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</si>
  <si>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</si>
  <si>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</si>
  <si>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</si>
  <si>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</si>
  <si>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</si>
  <si>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</si>
  <si>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</si>
  <si>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</si>
  <si>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</si>
  <si>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</si>
  <si>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</si>
  <si>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</si>
  <si>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</si>
  <si>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</si>
  <si>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</si>
  <si>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</si>
  <si>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</si>
  <si>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</si>
  <si>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</si>
  <si>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</si>
  <si>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</si>
  <si>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</si>
  <si>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</si>
  <si>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</si>
  <si>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</si>
  <si>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</si>
  <si>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</si>
  <si>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</si>
  <si>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</si>
  <si>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</si>
  <si>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</si>
  <si>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</si>
  <si>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</si>
  <si>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</si>
  <si>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</si>
  <si>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</si>
  <si>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</si>
  <si>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</si>
  <si>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</si>
  <si>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</si>
  <si>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</si>
  <si>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</si>
  <si>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</si>
  <si>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</si>
  <si>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</si>
  <si>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</si>
  <si>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</si>
  <si>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</si>
  <si>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</si>
  <si>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</si>
  <si>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</si>
  <si>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</si>
  <si>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</si>
  <si>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</si>
  <si>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</si>
  <si>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</si>
  <si>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</si>
  <si>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</si>
  <si>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</si>
  <si>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</si>
  <si>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</si>
  <si>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</si>
  <si>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</si>
  <si>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</si>
  <si>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</si>
  <si>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</si>
  <si>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</si>
  <si>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</si>
  <si>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</si>
  <si>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</si>
  <si>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</si>
  <si>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</si>
  <si>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</si>
  <si>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</si>
  <si>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</si>
  <si>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</si>
  <si>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</si>
  <si>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</si>
  <si>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</si>
  <si>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</si>
  <si>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</si>
  <si>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</si>
  <si>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</si>
  <si>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</si>
  <si>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</si>
  <si>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</si>
  <si>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</si>
  <si>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</si>
  <si>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</si>
  <si>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</si>
  <si>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</si>
  <si>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</si>
  <si>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</si>
  <si>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</si>
  <si>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</si>
  <si>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</si>
  <si>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</si>
  <si>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</si>
  <si>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</si>
  <si>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</si>
  <si>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</si>
  <si>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</si>
  <si>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</si>
  <si>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</si>
  <si>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</si>
  <si>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</si>
  <si>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</si>
  <si>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</si>
  <si>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</si>
  <si>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</si>
  <si>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</si>
  <si>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</si>
  <si>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</si>
  <si>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</si>
  <si>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</si>
  <si>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</si>
  <si>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</si>
  <si>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</si>
  <si>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</si>
  <si>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</si>
  <si>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</si>
  <si>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</si>
  <si>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</si>
  <si>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</si>
  <si>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</si>
  <si>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</si>
  <si>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</si>
  <si>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</si>
  <si>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</si>
  <si>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</si>
  <si>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</si>
  <si>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</si>
  <si>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</si>
  <si>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</si>
  <si>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</si>
  <si>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</si>
  <si>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</si>
  <si>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</si>
  <si>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</si>
  <si>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</si>
  <si>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</si>
  <si>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</si>
  <si>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</si>
  <si>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</si>
  <si>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</si>
  <si>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</si>
  <si>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</si>
  <si>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</si>
  <si>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</si>
  <si>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</si>
  <si>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</si>
  <si>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</si>
  <si>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</si>
  <si>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</si>
  <si>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</si>
  <si>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</si>
  <si>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</si>
  <si>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</si>
  <si>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</si>
  <si>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</si>
  <si>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</si>
  <si>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</si>
  <si>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</si>
  <si>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</si>
  <si>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</si>
  <si>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</si>
  <si>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</si>
  <si>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</si>
  <si>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</si>
  <si>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</si>
  <si>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</si>
  <si>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</si>
  <si>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</si>
  <si>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</si>
  <si>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</si>
  <si>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</si>
  <si>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</si>
  <si>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</si>
  <si>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</si>
  <si>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</si>
  <si>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</si>
  <si>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</si>
  <si>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</si>
  <si>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</si>
  <si>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</si>
  <si>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</si>
  <si>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</si>
  <si>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</si>
  <si>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</si>
  <si>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</si>
  <si>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</si>
  <si>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</si>
  <si>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</si>
  <si>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</si>
  <si>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</si>
  <si>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</si>
  <si>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</si>
  <si>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</si>
  <si>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</si>
  <si>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</si>
  <si>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</si>
  <si>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</si>
  <si>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</si>
  <si>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</si>
  <si>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</si>
  <si>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</si>
  <si>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</si>
  <si>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</si>
  <si>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</si>
  <si>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</si>
  <si>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</si>
  <si>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</si>
  <si>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</si>
  <si>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</si>
  <si>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</si>
  <si>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</si>
  <si>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</si>
  <si>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</si>
  <si>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</si>
  <si>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</si>
  <si>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</si>
  <si>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</si>
  <si>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</si>
  <si>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</si>
  <si>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</si>
  <si>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</si>
  <si>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</si>
  <si>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</si>
  <si>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</si>
  <si>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</si>
  <si>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</si>
  <si>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</si>
  <si>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</si>
  <si>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</si>
  <si>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</si>
  <si>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</si>
  <si>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</si>
  <si>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</si>
  <si>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</si>
  <si>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</si>
  <si>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</si>
  <si>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</si>
  <si>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</si>
  <si>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</si>
  <si>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</si>
  <si>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</si>
  <si>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</si>
  <si>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</si>
  <si>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</si>
  <si>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</si>
  <si>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</si>
  <si>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</si>
  <si>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</si>
  <si>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</si>
  <si>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</si>
  <si>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</si>
  <si>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</si>
  <si>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</si>
  <si>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</si>
  <si>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</si>
  <si>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</si>
  <si>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</si>
  <si>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</si>
  <si>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</si>
  <si>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</si>
  <si>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</si>
  <si>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</si>
  <si>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</si>
  <si>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</si>
  <si>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</si>
  <si>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</si>
  <si>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</si>
  <si>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</si>
  <si>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</si>
  <si>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</si>
  <si>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</si>
  <si>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</si>
  <si>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</si>
  <si>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</si>
  <si>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</si>
  <si>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</si>
  <si>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</si>
  <si>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</si>
  <si>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</si>
  <si>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</si>
  <si>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</si>
  <si>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</si>
  <si>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</si>
  <si>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</si>
  <si>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</si>
  <si>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</si>
  <si>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</si>
  <si>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</si>
  <si>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</si>
  <si>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</si>
  <si>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</si>
  <si>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</si>
  <si>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</si>
  <si>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</si>
  <si>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</si>
  <si>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</si>
  <si>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</si>
  <si>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</si>
  <si>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</si>
  <si>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</si>
  <si>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</si>
  <si>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</si>
  <si>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</si>
  <si>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</si>
  <si>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</si>
  <si>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</si>
  <si>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</si>
  <si>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</si>
  <si>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</si>
  <si>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</si>
  <si>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</si>
  <si>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</si>
  <si>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</si>
  <si>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</si>
  <si>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</si>
  <si>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</si>
  <si>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</si>
  <si>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</si>
  <si>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</si>
  <si>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</si>
  <si>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</si>
  <si>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</si>
  <si>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</si>
  <si>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</si>
  <si>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</si>
  <si>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</si>
  <si>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</si>
  <si>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</si>
  <si>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</si>
  <si>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</si>
  <si>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</si>
  <si>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</si>
  <si>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</si>
  <si>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</si>
  <si>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</si>
  <si>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</si>
  <si>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</si>
  <si>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</si>
  <si>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</si>
  <si>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</si>
  <si>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</si>
  <si>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</si>
  <si>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</si>
  <si>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</si>
  <si>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</si>
  <si>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</si>
  <si>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</si>
  <si>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</si>
  <si>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</si>
  <si>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</si>
  <si>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</si>
  <si>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</si>
  <si>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</si>
  <si>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</si>
  <si>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</si>
  <si>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</si>
  <si>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</si>
  <si>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</si>
  <si>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</si>
  <si>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</si>
  <si>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</si>
  <si>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</si>
  <si>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</si>
  <si>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</si>
  <si>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</si>
  <si>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</si>
  <si>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</si>
  <si>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</si>
  <si>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</si>
  <si>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</si>
  <si>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</si>
  <si>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</si>
  <si>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</si>
  <si>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</si>
  <si>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</si>
  <si>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</si>
  <si>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</si>
  <si>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</si>
  <si>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</si>
  <si>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</si>
  <si>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</si>
  <si>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</si>
  <si>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</si>
  <si>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</si>
  <si>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</si>
  <si>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</si>
  <si>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</si>
  <si>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</si>
  <si>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</si>
  <si>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</si>
  <si>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</si>
  <si>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</si>
  <si>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</si>
  <si>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</si>
  <si>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</si>
  <si>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</si>
  <si>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</si>
  <si>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</si>
  <si>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</si>
  <si>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</si>
  <si>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</si>
  <si>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</si>
  <si>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</si>
  <si>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</si>
  <si>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</si>
  <si>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</si>
  <si>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</si>
  <si>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</si>
  <si>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</si>
  <si>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</si>
  <si>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</si>
  <si>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</si>
  <si>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</si>
  <si>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</si>
  <si>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</si>
  <si>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</si>
  <si>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</si>
  <si>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</si>
  <si>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</si>
  <si>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</si>
  <si>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</si>
  <si>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</si>
  <si>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</si>
  <si>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</si>
  <si>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</si>
  <si>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</si>
  <si>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</si>
  <si>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</si>
  <si>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</si>
  <si>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</si>
  <si>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</si>
  <si>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</si>
  <si>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</si>
  <si>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</si>
  <si>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</si>
  <si>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</si>
  <si>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</si>
  <si>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</si>
  <si>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</si>
  <si>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</si>
  <si>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</si>
  <si>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</si>
  <si>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</si>
  <si>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</si>
  <si>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</si>
  <si>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</si>
  <si>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</si>
  <si>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</si>
  <si>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</si>
  <si>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</si>
  <si>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</si>
  <si>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</si>
  <si>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</si>
  <si>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</si>
  <si>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</si>
  <si>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</si>
  <si>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</si>
  <si>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</si>
  <si>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</si>
  <si>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</si>
  <si>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</si>
  <si>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</si>
  <si>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</si>
  <si>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</si>
  <si>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</si>
  <si>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</si>
  <si>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</si>
  <si>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</si>
  <si>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</si>
  <si>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</si>
  <si>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</si>
  <si>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</si>
  <si>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</si>
  <si>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</si>
  <si>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</si>
  <si>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</si>
  <si>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</si>
  <si>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</si>
  <si>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</si>
  <si>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</si>
  <si>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</si>
  <si>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</si>
  <si>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</si>
  <si>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</si>
  <si>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</si>
  <si>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</si>
  <si>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</si>
  <si>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</si>
  <si>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</si>
  <si>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</si>
  <si>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</si>
  <si>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</si>
  <si>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</si>
  <si>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</si>
  <si>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</si>
  <si>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</si>
  <si>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</si>
  <si>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</si>
  <si>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</si>
  <si>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</si>
  <si>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</si>
  <si>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</si>
  <si>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</si>
  <si>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</si>
  <si>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</si>
  <si>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</si>
  <si>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</si>
  <si>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</si>
  <si>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</si>
  <si>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</si>
  <si>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</si>
  <si>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</si>
  <si>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</si>
  <si>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</si>
  <si>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</si>
  <si>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</si>
  <si>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</si>
  <si>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</si>
  <si>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</si>
  <si>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</si>
  <si>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</si>
  <si>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</si>
  <si>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</si>
  <si>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</si>
  <si>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</si>
  <si>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</si>
  <si>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</si>
  <si>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</si>
  <si>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</si>
  <si>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</si>
  <si>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</si>
  <si>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</si>
  <si>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</si>
  <si>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</si>
  <si>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</si>
  <si>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</si>
  <si>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</si>
  <si>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</si>
  <si>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</si>
  <si>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</si>
  <si>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</si>
  <si>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</si>
  <si>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</si>
  <si>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</si>
  <si>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</si>
  <si>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</si>
  <si>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</si>
  <si>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</si>
  <si>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</si>
  <si>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</si>
  <si>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</si>
  <si>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</si>
  <si>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</si>
  <si>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</si>
  <si>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</si>
  <si>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</si>
  <si>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</si>
  <si>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</si>
  <si>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</si>
  <si>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</si>
  <si>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</si>
  <si>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</si>
  <si>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</si>
  <si>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</si>
  <si>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</si>
  <si>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</si>
  <si>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</si>
  <si>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</si>
  <si>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</si>
  <si>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</si>
  <si>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</si>
  <si>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</si>
  <si>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</si>
  <si>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</si>
  <si>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</si>
  <si>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</si>
  <si>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</si>
  <si>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</si>
  <si>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</si>
  <si>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</si>
  <si>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</si>
  <si>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</si>
  <si>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</si>
  <si>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</si>
  <si>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</si>
  <si>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</si>
  <si>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</si>
  <si>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</si>
  <si>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</si>
  <si>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</si>
  <si>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</si>
  <si>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</si>
  <si>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</si>
  <si>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</si>
  <si>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</si>
  <si>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</si>
  <si>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</si>
  <si>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</si>
  <si>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</si>
  <si>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</si>
  <si>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</si>
  <si>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</si>
  <si>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</si>
  <si>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</si>
  <si>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</si>
  <si>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</si>
  <si>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</si>
  <si>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</si>
  <si>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</si>
  <si>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</si>
  <si>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</si>
  <si>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</si>
  <si>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</si>
  <si>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</si>
  <si>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</si>
  <si>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</si>
  <si>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</si>
  <si>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</si>
  <si>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</si>
  <si>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</si>
  <si>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</si>
  <si>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</si>
  <si>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</si>
  <si>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</si>
  <si>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</si>
  <si>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</si>
  <si>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</si>
  <si>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</si>
  <si>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</si>
  <si>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</si>
  <si>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</si>
  <si>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</si>
  <si>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</si>
  <si>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</si>
  <si>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</si>
  <si>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</si>
  <si>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</si>
  <si>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</si>
  <si>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</si>
  <si>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</si>
  <si>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</si>
  <si>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</si>
  <si>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</si>
  <si>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</si>
  <si>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</si>
  <si>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</si>
  <si>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</si>
  <si>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</si>
  <si>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</si>
  <si>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</si>
  <si>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</si>
  <si>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</si>
  <si>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</si>
  <si>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</si>
  <si>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</si>
  <si>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</si>
  <si>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</si>
  <si>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</si>
  <si>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</si>
  <si>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</si>
  <si>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</si>
  <si>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</si>
  <si>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</si>
  <si>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</si>
  <si>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</si>
  <si>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</si>
  <si>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</si>
  <si>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</si>
  <si>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</si>
  <si>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</si>
  <si>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</si>
  <si>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</si>
  <si>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</si>
  <si>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</si>
  <si>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</si>
  <si>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</si>
  <si>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</si>
  <si>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</si>
  <si>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</si>
  <si>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</si>
  <si>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</si>
  <si>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</si>
  <si>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</si>
  <si>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</si>
  <si>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</si>
  <si>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</si>
  <si>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</si>
  <si>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</si>
  <si>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</si>
  <si>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</si>
  <si>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</si>
  <si>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</si>
  <si>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</si>
  <si>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</si>
  <si>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</si>
  <si>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</si>
  <si>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</si>
  <si>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</si>
  <si>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</si>
  <si>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</si>
  <si>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</si>
  <si>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</si>
  <si>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</si>
  <si>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</si>
  <si>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</si>
  <si>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</si>
  <si>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</si>
  <si>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</si>
  <si>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</si>
  <si>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</si>
  <si>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</si>
  <si>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</si>
  <si>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</si>
  <si>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</si>
  <si>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</si>
  <si>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</si>
  <si>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</si>
  <si>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</si>
  <si>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</si>
  <si>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</si>
  <si>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</si>
  <si>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</si>
  <si>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</si>
  <si>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</si>
  <si>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</si>
  <si>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</si>
  <si>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</si>
  <si>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</si>
  <si>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</si>
  <si>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</si>
  <si>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</si>
  <si>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</si>
  <si>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</si>
  <si>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</si>
  <si>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</si>
  <si>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</si>
  <si>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</si>
  <si>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</si>
  <si>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</si>
  <si>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</si>
  <si>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</si>
  <si>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</si>
  <si>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</si>
  <si>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</si>
  <si>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</si>
  <si>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</si>
  <si>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</si>
  <si>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</si>
  <si>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</si>
  <si>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</si>
  <si>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</si>
  <si>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</si>
  <si>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</si>
  <si>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</si>
  <si>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</si>
  <si>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</si>
  <si>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</si>
  <si>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</si>
  <si>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</si>
  <si>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</si>
  <si>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</si>
  <si>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</si>
  <si>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</si>
  <si>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</si>
  <si>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</si>
  <si>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</si>
  <si>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</si>
  <si>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</si>
  <si>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</si>
  <si>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</si>
  <si>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</si>
  <si>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</si>
  <si>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</si>
  <si>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</si>
  <si>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</si>
  <si>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</si>
  <si>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</si>
  <si>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</si>
  <si>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</si>
  <si>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</si>
  <si>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</si>
  <si>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</si>
  <si>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</si>
  <si>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</si>
  <si>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</si>
  <si>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</si>
  <si>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</si>
  <si>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</si>
  <si>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</si>
  <si>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</si>
  <si>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</si>
  <si>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</si>
  <si>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</si>
  <si>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</si>
  <si>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</si>
  <si>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</si>
  <si>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</si>
  <si>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</si>
  <si>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</si>
  <si>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</si>
  <si>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</si>
  <si>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</si>
  <si>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</si>
  <si>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</si>
  <si>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</si>
  <si>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</si>
  <si>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</si>
  <si>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</si>
  <si>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</si>
  <si>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</si>
  <si>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</si>
  <si>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</si>
  <si>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</si>
  <si>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</si>
  <si>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</si>
  <si>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</si>
  <si>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</si>
  <si>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</si>
  <si>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</si>
  <si>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</si>
  <si>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</si>
  <si>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</si>
  <si>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</si>
  <si>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</si>
  <si>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</si>
  <si>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</si>
  <si>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</si>
  <si>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</si>
  <si>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</si>
  <si>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</si>
  <si>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</si>
  <si>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</si>
  <si>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</si>
  <si>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</si>
  <si>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</si>
  <si>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</si>
  <si>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</si>
  <si>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</si>
  <si>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</si>
  <si>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</si>
  <si>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</si>
  <si>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</si>
  <si>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</si>
  <si>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</si>
  <si>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</si>
  <si>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</si>
  <si>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</si>
  <si>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</si>
  <si>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</si>
  <si>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</si>
  <si>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</si>
  <si>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</si>
  <si>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</si>
  <si>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</si>
  <si>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</si>
  <si>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</si>
  <si>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</si>
  <si>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</si>
  <si>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</si>
  <si>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</si>
  <si>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</si>
  <si>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</si>
  <si>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</si>
  <si>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</si>
  <si>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</si>
  <si>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</si>
  <si>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</si>
  <si>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</si>
  <si>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</si>
  <si>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</si>
  <si>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</si>
  <si>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</si>
  <si>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</si>
  <si>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</si>
  <si>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</si>
  <si>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</si>
  <si>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</si>
  <si>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</si>
  <si>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</si>
  <si>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</si>
  <si>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</si>
  <si>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</si>
  <si>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</si>
  <si>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</si>
  <si>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</si>
  <si>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</si>
  <si>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</si>
  <si>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</si>
  <si>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</si>
  <si>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</si>
  <si>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</si>
  <si>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</si>
  <si>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</si>
  <si>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</si>
  <si>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</si>
  <si>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</si>
  <si>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</si>
  <si>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</si>
  <si>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</si>
  <si>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</si>
  <si>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</si>
  <si>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</si>
  <si>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</si>
  <si>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</si>
  <si>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</si>
  <si>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</si>
  <si>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</si>
  <si>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</si>
  <si>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</si>
  <si>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</si>
  <si>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</si>
  <si>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</si>
  <si>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</si>
  <si>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</si>
  <si>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</si>
  <si>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</si>
  <si>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</si>
  <si>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</si>
  <si>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</si>
  <si>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</si>
  <si>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</si>
  <si>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</si>
  <si>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</si>
  <si>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</si>
  <si>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</si>
  <si>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</si>
  <si>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</si>
  <si>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</si>
  <si>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</si>
  <si>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</si>
  <si>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</si>
  <si>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</si>
  <si>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</si>
  <si>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</si>
  <si>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</si>
  <si>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</si>
  <si>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</si>
  <si>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</si>
  <si>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</si>
  <si>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</si>
  <si>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</si>
  <si>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</si>
  <si>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</si>
  <si>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</si>
  <si>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</si>
  <si>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</si>
  <si>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</si>
  <si>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</si>
  <si>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</si>
  <si>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</si>
  <si>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</si>
  <si>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</si>
  <si>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</si>
  <si>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</si>
  <si>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</si>
  <si>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</si>
  <si>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</si>
  <si>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</si>
  <si>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</si>
  <si>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</si>
  <si>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</si>
  <si>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</si>
  <si>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</si>
  <si>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</si>
  <si>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</si>
  <si>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</si>
  <si>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</si>
  <si>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</si>
  <si>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</si>
  <si>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</si>
  <si>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</si>
  <si>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</si>
  <si>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</si>
  <si>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</si>
  <si>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</si>
  <si>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</si>
  <si>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</si>
  <si>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</si>
  <si>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</si>
  <si>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</si>
  <si>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</si>
  <si>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</si>
  <si>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</si>
  <si>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</si>
  <si>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</si>
  <si>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</si>
  <si>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</si>
  <si>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</si>
  <si>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</si>
  <si>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</si>
  <si>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</si>
  <si>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</si>
  <si>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</si>
  <si>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</si>
  <si>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</si>
  <si>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</si>
  <si>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</si>
  <si>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</si>
  <si>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</si>
  <si>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</si>
  <si>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</si>
  <si>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</si>
  <si>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</si>
  <si>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</si>
  <si>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</si>
  <si>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</si>
  <si>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</si>
  <si>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</si>
  <si>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</si>
  <si>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</si>
  <si>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</si>
  <si>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</si>
  <si>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</si>
  <si>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</si>
  <si>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</si>
  <si>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</si>
  <si>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</si>
  <si>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</si>
  <si>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</si>
  <si>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</si>
  <si>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</si>
  <si>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</si>
  <si>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</si>
  <si>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</si>
  <si>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</si>
  <si>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</si>
  <si>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</si>
  <si>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</si>
  <si>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</si>
  <si>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</si>
  <si>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</si>
  <si>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</si>
  <si>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</si>
  <si>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</si>
  <si>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</si>
  <si>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</si>
  <si>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</si>
  <si>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</si>
  <si>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</si>
  <si>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</si>
  <si>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</si>
  <si>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</si>
  <si>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</si>
  <si>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</si>
  <si>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</si>
  <si>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</si>
  <si>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</si>
  <si>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</si>
  <si>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</si>
  <si>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</si>
  <si>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</si>
  <si>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</si>
  <si>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</si>
  <si>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</si>
  <si>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</si>
  <si>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</si>
  <si>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</si>
  <si>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</si>
  <si>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</si>
  <si>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</si>
  <si>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</si>
  <si>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</si>
  <si>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</si>
  <si>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</si>
  <si>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</si>
  <si>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</si>
  <si>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</si>
  <si>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</si>
  <si>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</si>
  <si>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</si>
  <si>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</si>
  <si>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</si>
  <si>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</si>
  <si>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</si>
  <si>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</si>
  <si>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</si>
  <si>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</si>
  <si>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</si>
  <si>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</si>
  <si>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</si>
  <si>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</si>
  <si>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</si>
  <si>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</si>
  <si>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</si>
  <si>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</si>
  <si>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</si>
  <si>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</si>
  <si>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</si>
  <si>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</si>
  <si>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</si>
  <si>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</si>
  <si>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</si>
  <si>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</si>
  <si>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</si>
  <si>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</si>
  <si>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</si>
  <si>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</si>
  <si>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</si>
  <si>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</si>
  <si>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</si>
  <si>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</si>
  <si>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</si>
  <si>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</si>
  <si>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</si>
  <si>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</si>
  <si>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</si>
  <si>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</si>
  <si>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</si>
  <si>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</si>
  <si>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</si>
  <si>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</si>
  <si>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</si>
  <si>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</si>
  <si>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</si>
  <si>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</si>
  <si>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</si>
  <si>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</si>
  <si>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</si>
  <si>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</si>
  <si>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</si>
  <si>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</si>
  <si>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</si>
  <si>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</si>
  <si>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</si>
  <si>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</si>
  <si>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</si>
  <si>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</si>
  <si>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</si>
  <si>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</si>
  <si>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</si>
  <si>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</si>
  <si>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</si>
  <si>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</si>
  <si>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</si>
  <si>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</si>
  <si>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</si>
  <si>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</si>
  <si>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</si>
  <si>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</si>
  <si>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</si>
  <si>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</si>
  <si>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</si>
  <si>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</si>
  <si>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</si>
  <si>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</si>
  <si>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</si>
  <si>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</si>
  <si>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</si>
  <si>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</si>
  <si>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</si>
  <si>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</si>
  <si>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</si>
  <si>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</si>
  <si>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</si>
  <si>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</si>
  <si>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</si>
  <si>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</si>
  <si>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</si>
  <si>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</si>
  <si>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</si>
  <si>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</si>
  <si>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</si>
  <si>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</si>
  <si>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</si>
  <si>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</si>
  <si>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</si>
  <si>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</si>
  <si>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</si>
  <si>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</si>
  <si>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</si>
  <si>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</si>
  <si>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</si>
  <si>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</si>
  <si>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</si>
  <si>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</si>
  <si>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</si>
  <si>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</si>
  <si>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</si>
  <si>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</si>
  <si>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</si>
  <si>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</si>
  <si>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</si>
  <si>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</si>
  <si>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</si>
  <si>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</si>
  <si>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</si>
  <si>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</si>
  <si>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</si>
  <si>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</si>
  <si>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</si>
  <si>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</si>
  <si>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</si>
  <si>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</si>
  <si>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</si>
  <si>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</si>
  <si>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</si>
  <si>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</si>
  <si>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</si>
  <si>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</si>
  <si>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</si>
  <si>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</si>
  <si>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</si>
  <si>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</si>
  <si>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</si>
  <si>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</si>
  <si>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</si>
  <si>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</si>
  <si>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</si>
  <si>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</si>
  <si>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</si>
  <si>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</si>
  <si>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</si>
  <si>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</si>
  <si>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</si>
  <si>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</si>
  <si>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</si>
  <si>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</si>
  <si>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</si>
  <si>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</si>
  <si>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</si>
  <si>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</si>
  <si>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</si>
  <si>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</si>
  <si>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</si>
  <si>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</si>
  <si>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</si>
  <si>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</si>
  <si>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</si>
  <si>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</si>
  <si>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</si>
  <si>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</si>
  <si>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</si>
  <si>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</si>
  <si>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</si>
  <si>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</si>
  <si>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</si>
  <si>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</si>
  <si>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</si>
  <si>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</si>
  <si>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</si>
  <si>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</si>
  <si>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</si>
  <si>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</si>
  <si>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</si>
  <si>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</si>
  <si>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</si>
  <si>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</si>
  <si>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</si>
  <si>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</si>
  <si>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</si>
  <si>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</si>
  <si>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</si>
  <si>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</si>
  <si>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</si>
  <si>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</si>
  <si>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</si>
  <si>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</si>
  <si>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</si>
  <si>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</si>
  <si>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</si>
  <si>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</si>
  <si>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</si>
  <si>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</si>
  <si>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</si>
  <si>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</si>
  <si>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</si>
  <si>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</si>
  <si>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</si>
  <si>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</si>
  <si>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</si>
  <si>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</si>
  <si>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</si>
  <si>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</si>
  <si>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</si>
  <si>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</si>
  <si>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</si>
  <si>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</si>
  <si>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</si>
  <si>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</si>
  <si>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</si>
  <si>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</si>
  <si>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</si>
  <si>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</si>
  <si>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</si>
  <si>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</si>
  <si>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</si>
  <si>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</si>
  <si>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</si>
  <si>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</si>
  <si>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</si>
  <si>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</si>
  <si>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</si>
  <si>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</si>
  <si>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</si>
  <si>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</si>
  <si>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</si>
  <si>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</si>
  <si>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</si>
  <si>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</si>
  <si>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</si>
  <si>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</si>
  <si>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</si>
  <si>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</si>
  <si>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</si>
  <si>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</si>
  <si>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</si>
  <si>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</si>
  <si>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</si>
  <si>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</si>
  <si>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</si>
  <si>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</si>
  <si>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</si>
  <si>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</si>
  <si>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</si>
  <si>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</si>
  <si>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</si>
  <si>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</si>
  <si>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</si>
  <si>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</si>
  <si>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</si>
  <si>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</si>
  <si>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</si>
  <si>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</si>
  <si>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</si>
  <si>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</si>
  <si>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</si>
  <si>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</si>
  <si>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</si>
  <si>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</si>
  <si>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</si>
  <si>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</si>
  <si>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</si>
  <si>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</si>
  <si>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</si>
  <si>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</si>
  <si>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</si>
  <si>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</si>
  <si>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</si>
  <si>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</si>
  <si>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</si>
  <si>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</si>
  <si>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</si>
  <si>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</si>
  <si>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</si>
  <si>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</si>
  <si>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</si>
  <si>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</si>
  <si>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</si>
  <si>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</si>
  <si>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</si>
  <si>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</si>
  <si>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</si>
  <si>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</si>
  <si>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</si>
  <si>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</si>
  <si>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</si>
  <si>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</si>
  <si>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</si>
  <si>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</si>
  <si>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</si>
  <si>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</si>
  <si>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</si>
  <si>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</si>
  <si>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</si>
  <si>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</si>
  <si>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</si>
  <si>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</si>
  <si>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</si>
  <si>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</si>
  <si>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</si>
  <si>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</si>
  <si>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</si>
  <si>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</si>
  <si>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</si>
  <si>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</si>
  <si>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</si>
  <si>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</si>
  <si>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</si>
  <si>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</si>
  <si>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</si>
  <si>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</si>
  <si>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</si>
  <si>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</si>
  <si>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</si>
  <si>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</si>
  <si>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</si>
  <si>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</si>
  <si>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</si>
  <si>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</si>
  <si>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</si>
  <si>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</si>
  <si>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</si>
  <si>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</si>
  <si>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</si>
  <si>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</si>
  <si>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</si>
  <si>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</si>
  <si>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</si>
  <si>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</si>
  <si>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</si>
  <si>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</si>
  <si>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</si>
  <si>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</si>
  <si>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</si>
  <si>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</si>
  <si>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</si>
  <si>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</si>
  <si>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</si>
  <si>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</si>
  <si>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</si>
  <si>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</si>
  <si>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</si>
  <si>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</si>
  <si>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</si>
  <si>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</si>
  <si>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</si>
  <si>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</si>
  <si>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</si>
  <si>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</si>
  <si>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</si>
  <si>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</si>
  <si>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</si>
  <si>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</si>
  <si>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</si>
  <si>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</si>
  <si>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</si>
  <si>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</si>
  <si>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</si>
  <si>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</si>
  <si>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</si>
  <si>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</si>
  <si>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</si>
  <si>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</si>
  <si>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</si>
  <si>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</si>
  <si>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</si>
  <si>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</si>
  <si>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</si>
  <si>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</si>
  <si>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</si>
  <si>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</si>
  <si>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</si>
  <si>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</si>
  <si>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</si>
  <si>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</si>
  <si>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</si>
  <si>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</si>
  <si>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</si>
  <si>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</si>
  <si>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</si>
  <si>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</si>
  <si>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</si>
  <si>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</si>
  <si>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</si>
  <si>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</si>
  <si>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</si>
  <si>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</si>
  <si>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</si>
  <si>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</si>
  <si>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</si>
  <si>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</si>
  <si>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</si>
  <si>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</si>
  <si>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</si>
  <si>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</si>
  <si>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</si>
  <si>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</si>
  <si>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</si>
  <si>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</si>
  <si>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</si>
  <si>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</si>
  <si>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</si>
  <si>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</si>
  <si>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</si>
  <si>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</si>
  <si>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</si>
  <si>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</si>
  <si>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</si>
  <si>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</si>
  <si>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</si>
  <si>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</si>
  <si>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</si>
  <si>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</si>
  <si>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</si>
  <si>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</si>
  <si>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</si>
  <si>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</si>
  <si>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</si>
  <si>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</si>
  <si>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</si>
  <si>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</si>
  <si>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</si>
  <si>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</si>
  <si>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</si>
  <si>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</si>
  <si>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</si>
  <si>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</si>
  <si>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</si>
  <si>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</si>
  <si>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</si>
  <si>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</si>
  <si>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</si>
  <si>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</si>
  <si>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</si>
  <si>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</si>
  <si>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</si>
  <si>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</si>
  <si>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</si>
  <si>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</si>
  <si>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</si>
  <si>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</si>
  <si>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</si>
  <si>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</si>
  <si>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</si>
  <si>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</si>
  <si>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</si>
  <si>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</si>
  <si>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</si>
  <si>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</si>
  <si>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</si>
  <si>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</si>
  <si>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</si>
  <si>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</si>
  <si>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</si>
  <si>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</si>
  <si>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</si>
  <si>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</si>
  <si>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</si>
  <si>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</si>
  <si>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</si>
  <si>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</si>
  <si>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</si>
  <si>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</si>
  <si>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</si>
  <si>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</si>
  <si>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</si>
  <si>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</si>
  <si>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</si>
  <si>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</si>
  <si>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</si>
  <si>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</si>
  <si>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</si>
  <si>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</si>
  <si>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</si>
  <si>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</si>
  <si>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</si>
  <si>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</si>
  <si>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</si>
  <si>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</si>
  <si>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</si>
  <si>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</si>
  <si>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</si>
  <si>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</si>
  <si>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</si>
  <si>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</si>
  <si>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</si>
  <si>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</si>
  <si>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</si>
  <si>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</si>
  <si>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</si>
  <si>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</si>
  <si>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</si>
  <si>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</si>
  <si>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</si>
  <si>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</si>
  <si>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</si>
  <si>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</si>
  <si>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</si>
  <si>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</si>
  <si>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</si>
  <si>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</si>
  <si>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</si>
  <si>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</si>
  <si>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</si>
  <si>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</si>
  <si>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</si>
  <si>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</si>
  <si>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</si>
  <si>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</si>
  <si>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</si>
  <si>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</si>
  <si>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</si>
  <si>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</si>
  <si>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</si>
  <si>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</si>
  <si>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</si>
  <si>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</si>
  <si>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</si>
  <si>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</si>
  <si>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</si>
  <si>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</si>
  <si>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</si>
  <si>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</si>
  <si>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</si>
  <si>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</si>
  <si>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</si>
  <si>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</si>
  <si>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</si>
  <si>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</si>
  <si>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</si>
  <si>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</si>
  <si>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</si>
  <si>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</si>
  <si>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</si>
  <si>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</si>
  <si>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</si>
  <si>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</si>
  <si>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</si>
  <si>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</si>
  <si>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</si>
  <si>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</si>
  <si>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</si>
  <si>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</si>
  <si>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</si>
  <si>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</si>
  <si>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</si>
  <si>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</si>
  <si>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</si>
  <si>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</si>
  <si>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</si>
  <si>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</si>
  <si>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</si>
  <si>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</si>
  <si>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</si>
  <si>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</si>
  <si>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</si>
  <si>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</si>
  <si>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</si>
  <si>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</si>
  <si>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</si>
  <si>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</si>
  <si>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</si>
  <si>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</si>
  <si>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</si>
  <si>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</si>
  <si>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</si>
  <si>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</si>
  <si>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</si>
  <si>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</si>
  <si>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</si>
  <si>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</si>
  <si>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</si>
  <si>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</si>
  <si>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</si>
  <si>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</si>
  <si>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</si>
  <si>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</si>
  <si>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</si>
  <si>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</si>
  <si>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</si>
  <si>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</si>
  <si>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</si>
  <si>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</si>
  <si>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</si>
  <si>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</si>
  <si>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</si>
  <si>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</si>
  <si>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</si>
  <si>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</si>
  <si>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</si>
  <si>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</si>
  <si>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</si>
  <si>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</si>
  <si>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</si>
  <si>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</si>
  <si>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</si>
  <si>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</si>
  <si>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</si>
  <si>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</si>
  <si>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</si>
  <si>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</si>
  <si>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</si>
  <si>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</si>
  <si>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</si>
  <si>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</si>
  <si>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</si>
  <si>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</si>
  <si>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</si>
  <si>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</si>
  <si>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</si>
  <si>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</si>
  <si>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</si>
  <si>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</si>
  <si>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</si>
  <si>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</si>
  <si>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</si>
  <si>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</si>
  <si>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</si>
  <si>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</si>
  <si>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</si>
  <si>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</si>
  <si>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</si>
  <si>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</si>
  <si>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</si>
  <si>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</si>
  <si>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</si>
  <si>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</si>
  <si>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</si>
  <si>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</si>
  <si>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</si>
  <si>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</si>
  <si>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</si>
  <si>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</si>
  <si>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</si>
  <si>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</si>
  <si>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</si>
  <si>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</si>
  <si>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</si>
  <si>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</si>
  <si>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</si>
  <si>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</si>
  <si>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</si>
  <si>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</si>
  <si>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</si>
  <si>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</si>
  <si>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</si>
  <si>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</si>
  <si>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</si>
  <si>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</si>
  <si>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</si>
  <si>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</si>
  <si>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</si>
  <si>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</si>
  <si>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</si>
  <si>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</si>
  <si>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</si>
  <si>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</si>
  <si>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</si>
  <si>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</si>
  <si>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</si>
  <si>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</si>
  <si>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</si>
  <si>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</si>
  <si>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</si>
  <si>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</si>
  <si>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</si>
  <si>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</si>
  <si>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</si>
  <si>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</si>
  <si>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</si>
  <si>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</si>
  <si>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</si>
  <si>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</si>
  <si>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</si>
  <si>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</si>
  <si>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</si>
  <si>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</si>
  <si>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</si>
  <si>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</si>
  <si>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</si>
  <si>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</si>
  <si>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</si>
  <si>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</si>
  <si>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</si>
  <si>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</si>
  <si>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</si>
  <si>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</si>
  <si>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</si>
  <si>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</si>
  <si>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</si>
  <si>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</si>
  <si>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</si>
  <si>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</si>
  <si>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</si>
  <si>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</si>
  <si>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</si>
  <si>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</si>
  <si>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</si>
  <si>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</si>
  <si>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</si>
  <si>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</si>
  <si>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</si>
  <si>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</si>
  <si>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</si>
  <si>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</si>
  <si>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</si>
  <si>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</si>
  <si>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</si>
  <si>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</si>
  <si>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</si>
  <si>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</si>
  <si>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</si>
  <si>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</si>
  <si>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</si>
  <si>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</si>
  <si>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</si>
  <si>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</si>
  <si>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</si>
  <si>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</si>
  <si>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</si>
  <si>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</si>
  <si>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</si>
  <si>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</si>
  <si>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</si>
  <si>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</si>
  <si>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</si>
  <si>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</si>
  <si>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</si>
  <si>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</si>
  <si>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</si>
  <si>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</si>
  <si>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</si>
  <si>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</si>
  <si>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</si>
  <si>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</si>
  <si>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</si>
  <si>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</si>
  <si>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</si>
  <si>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</si>
  <si>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</si>
  <si>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</si>
  <si>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</si>
  <si>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</si>
  <si>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</si>
  <si>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</si>
  <si>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</si>
  <si>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</si>
  <si>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</si>
  <si>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</si>
  <si>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</si>
  <si>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</si>
  <si>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</si>
  <si>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</si>
  <si>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</si>
  <si>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</si>
  <si>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</si>
  <si>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</si>
  <si>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</si>
  <si>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</si>
  <si>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</si>
  <si>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</si>
  <si>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</si>
  <si>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</si>
  <si>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</si>
  <si>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</si>
  <si>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</si>
  <si>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</si>
  <si>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</si>
  <si>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</si>
  <si>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</si>
  <si>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</si>
  <si>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</si>
  <si>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</si>
  <si>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</si>
  <si>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</si>
  <si>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</si>
  <si>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</si>
  <si>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</si>
  <si>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</si>
  <si>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</si>
  <si>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</si>
  <si>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</si>
  <si>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</si>
  <si>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</si>
  <si>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</si>
  <si>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</si>
  <si>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</si>
  <si>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</si>
  <si>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</si>
  <si>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</si>
  <si>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</si>
  <si>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</si>
  <si>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</si>
  <si>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</si>
  <si>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</si>
  <si>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</si>
  <si>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</si>
  <si>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</si>
  <si>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</si>
  <si>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</si>
  <si>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</si>
  <si>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</si>
  <si>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</si>
  <si>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</si>
  <si>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</si>
  <si>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</si>
  <si>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</si>
  <si>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</si>
  <si>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</si>
  <si>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</si>
  <si>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</si>
  <si>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</si>
  <si>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</si>
  <si>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</si>
  <si>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</si>
  <si>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</si>
  <si>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</si>
  <si>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</si>
  <si>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</si>
  <si>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</si>
  <si>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</si>
  <si>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</si>
  <si>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</si>
  <si>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</si>
  <si>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</si>
  <si>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</si>
  <si>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</si>
  <si>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</si>
  <si>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</si>
  <si>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</si>
  <si>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</si>
  <si>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</si>
  <si>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</si>
  <si>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</si>
  <si>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</si>
  <si>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</si>
  <si>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</si>
  <si>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</si>
  <si>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</si>
  <si>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</si>
  <si>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</si>
  <si>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</si>
  <si>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</si>
  <si>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</si>
  <si>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</si>
  <si>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</si>
  <si>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</si>
  <si>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</si>
  <si>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</si>
  <si>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</si>
  <si>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</si>
  <si>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</si>
  <si>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</si>
  <si>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</si>
  <si>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</si>
  <si>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</si>
  <si>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</si>
  <si>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</si>
  <si>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</si>
  <si>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</si>
  <si>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</si>
  <si>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</si>
  <si>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</si>
  <si>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</si>
  <si>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</si>
  <si>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</si>
  <si>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</si>
  <si>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</si>
  <si>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</si>
  <si>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</si>
  <si>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</si>
  <si>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</si>
  <si>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</si>
  <si>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</si>
  <si>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</si>
  <si>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</si>
  <si>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</si>
  <si>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</si>
  <si>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</si>
  <si>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</si>
  <si>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</si>
  <si>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</si>
  <si>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</si>
  <si>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</si>
  <si>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</si>
  <si>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</si>
  <si>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</si>
  <si>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</si>
  <si>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</si>
  <si>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</si>
  <si>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</si>
  <si>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</si>
  <si>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</si>
  <si>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</si>
  <si>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</si>
  <si>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</si>
  <si>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</si>
  <si>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</si>
  <si>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</si>
  <si>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</si>
  <si>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</si>
  <si>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</si>
  <si>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</si>
  <si>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</si>
  <si>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</si>
  <si>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</si>
  <si>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</si>
  <si>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</si>
  <si>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</si>
  <si>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</si>
  <si>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</si>
  <si>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</si>
  <si>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</si>
  <si>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</si>
  <si>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</si>
  <si>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</si>
  <si>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</si>
  <si>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</si>
  <si>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</si>
  <si>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</si>
  <si>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</si>
  <si>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</si>
  <si>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</si>
  <si>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</si>
  <si>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</si>
  <si>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</si>
  <si>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</si>
  <si>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</si>
  <si>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</si>
  <si>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</si>
  <si>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</si>
  <si>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</si>
  <si>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</si>
  <si>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</si>
  <si>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</si>
  <si>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</si>
  <si>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</si>
  <si>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</si>
  <si>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</si>
  <si>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</si>
  <si>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</si>
  <si>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</si>
  <si>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</si>
  <si>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</si>
  <si>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</si>
  <si>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</si>
  <si>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</si>
  <si>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</si>
  <si>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</si>
  <si>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</si>
  <si>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</si>
  <si>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</si>
  <si>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</si>
  <si>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</si>
  <si>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</si>
  <si>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</si>
  <si>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</si>
  <si>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</si>
  <si>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</si>
  <si>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</si>
  <si>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</si>
  <si>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</si>
  <si>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</si>
  <si>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</si>
  <si>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</si>
  <si>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</si>
  <si>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</si>
  <si>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</si>
  <si>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</si>
  <si>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</si>
  <si>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</si>
  <si>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</si>
  <si>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</si>
  <si>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</si>
  <si>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</si>
  <si>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</si>
  <si>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</si>
  <si>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</si>
  <si>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</si>
  <si>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</si>
  <si>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</si>
  <si>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</si>
  <si>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</si>
  <si>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</si>
  <si>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</si>
  <si>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</si>
  <si>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</si>
  <si>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</si>
  <si>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</si>
  <si>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</si>
  <si>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</si>
  <si>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</si>
  <si>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</si>
  <si>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</si>
  <si>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</si>
  <si>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</si>
  <si>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</si>
  <si>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</si>
  <si>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</si>
  <si>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</si>
  <si>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</si>
  <si>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</si>
  <si>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</si>
  <si>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</si>
  <si>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</si>
  <si>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</si>
  <si>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</si>
  <si>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</si>
  <si>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</si>
  <si>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</si>
  <si>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</si>
  <si>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</si>
  <si>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</si>
  <si>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</si>
  <si>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</si>
  <si>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</si>
  <si>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</si>
  <si>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</si>
  <si>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</si>
  <si>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</si>
  <si>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</si>
  <si>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</si>
  <si>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</si>
  <si>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</si>
  <si>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</si>
  <si>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</si>
  <si>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</si>
  <si>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</si>
  <si>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</si>
  <si>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</si>
  <si>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</si>
  <si>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</si>
  <si>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</si>
  <si>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</si>
  <si>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</si>
  <si>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</si>
  <si>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</si>
  <si>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</si>
  <si>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</si>
  <si>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</si>
  <si>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</si>
  <si>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</si>
  <si>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</si>
  <si>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</si>
  <si>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</si>
  <si>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</si>
  <si>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</si>
  <si>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</si>
  <si>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</si>
  <si>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</si>
  <si>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</si>
  <si>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</si>
  <si>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</si>
  <si>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</si>
  <si>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</si>
  <si>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</si>
  <si>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</si>
  <si>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</si>
  <si>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</si>
  <si>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</si>
  <si>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</si>
  <si>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</si>
  <si>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</si>
  <si>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</si>
  <si>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</si>
  <si>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</si>
  <si>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</si>
  <si>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</si>
  <si>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</si>
  <si>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</si>
  <si>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</si>
  <si>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</si>
  <si>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</si>
  <si>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</si>
  <si>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</si>
  <si>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</si>
  <si>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</si>
  <si>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</si>
  <si>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</si>
  <si>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</si>
  <si>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</si>
  <si>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</si>
  <si>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</si>
  <si>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</si>
  <si>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</si>
  <si>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</si>
  <si>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</si>
  <si>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</si>
  <si>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</si>
  <si>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</si>
  <si>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</si>
  <si>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</si>
  <si>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</si>
  <si>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</si>
  <si>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</si>
  <si>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</si>
  <si>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</si>
  <si>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</si>
  <si>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</si>
  <si>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</si>
  <si>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</si>
  <si>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</si>
  <si>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</si>
  <si>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</si>
  <si>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</si>
  <si>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</si>
  <si>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</si>
  <si>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</si>
  <si>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</si>
  <si>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</si>
  <si>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</si>
  <si>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</si>
  <si>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</si>
  <si>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</si>
  <si>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</si>
  <si>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</si>
  <si>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</si>
  <si>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</si>
  <si>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</si>
  <si>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</si>
  <si>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</si>
  <si>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</si>
  <si>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</si>
  <si>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</si>
  <si>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</si>
  <si>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</si>
  <si>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</si>
  <si>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</si>
  <si>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</si>
  <si>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</si>
  <si>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</si>
  <si>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</si>
  <si>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</si>
  <si>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</si>
  <si>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</si>
  <si>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</si>
  <si>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</si>
  <si>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</si>
  <si>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</si>
  <si>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</si>
  <si>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</si>
  <si>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</si>
  <si>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</si>
  <si>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</si>
  <si>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</si>
  <si>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</si>
  <si>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</si>
  <si>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</si>
  <si>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</si>
  <si>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</si>
  <si>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</si>
  <si>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</si>
  <si>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</si>
  <si>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</si>
  <si>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</si>
  <si>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</si>
  <si>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</si>
  <si>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</si>
  <si>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</si>
  <si>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</si>
  <si>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</si>
  <si>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</si>
  <si>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</si>
  <si>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</si>
  <si>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</si>
  <si>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</si>
  <si>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</si>
  <si>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</si>
  <si>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</si>
  <si>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</si>
  <si>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</si>
  <si>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</si>
  <si>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</si>
  <si>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</si>
  <si>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</si>
  <si>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</si>
  <si>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</si>
  <si>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</si>
  <si>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</si>
  <si>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</si>
  <si>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</si>
  <si>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</si>
  <si>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</si>
  <si>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</si>
  <si>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</si>
  <si>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</si>
  <si>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</si>
  <si>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</si>
  <si>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</si>
  <si>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</si>
  <si>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</si>
  <si>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</si>
  <si>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</si>
  <si>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</si>
  <si>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</si>
  <si>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</si>
  <si>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</si>
  <si>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</si>
  <si>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</si>
  <si>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</si>
  <si>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</si>
  <si>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</si>
  <si>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</si>
  <si>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</si>
  <si>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</si>
  <si>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</si>
  <si>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</si>
  <si>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</si>
  <si>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</si>
  <si>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</si>
  <si>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</si>
  <si>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</si>
  <si>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</si>
  <si>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</si>
  <si>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</si>
  <si>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</si>
  <si>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</si>
  <si>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</si>
  <si>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</si>
  <si>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</si>
  <si>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</si>
  <si>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</si>
  <si>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</si>
  <si>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</si>
  <si>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</si>
  <si>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</si>
  <si>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</si>
  <si>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</si>
  <si>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</si>
  <si>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</si>
  <si>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</si>
  <si>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</si>
  <si>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</si>
  <si>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</si>
  <si>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</si>
  <si>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</si>
  <si>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</si>
  <si>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</si>
  <si>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</si>
  <si>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</si>
  <si>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</si>
  <si>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</si>
  <si>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</si>
  <si>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</si>
  <si>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</si>
  <si>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</si>
  <si>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</si>
  <si>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</si>
  <si>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</si>
  <si>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</si>
  <si>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</si>
  <si>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</si>
  <si>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</si>
  <si>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</si>
  <si>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</si>
  <si>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</si>
  <si>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</si>
  <si>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</si>
  <si>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</si>
  <si>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</si>
  <si>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</si>
  <si>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</si>
  <si>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</si>
  <si>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</si>
  <si>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</si>
  <si>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</si>
  <si>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</si>
  <si>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</si>
  <si>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</si>
  <si>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</si>
  <si>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</si>
  <si>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</si>
  <si>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</si>
  <si>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</si>
  <si>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</si>
  <si>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</si>
  <si>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</si>
  <si>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</si>
  <si>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</si>
  <si>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</si>
  <si>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</si>
  <si>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</si>
  <si>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</si>
  <si>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</si>
  <si>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</si>
  <si>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</si>
  <si>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</si>
  <si>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</si>
  <si>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</si>
  <si>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</si>
  <si>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</si>
  <si>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</si>
  <si>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</si>
  <si>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</si>
  <si>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</si>
  <si>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</si>
  <si>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</si>
  <si>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</si>
  <si>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</si>
  <si>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</si>
  <si>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</si>
  <si>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</si>
  <si>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</si>
  <si>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</si>
  <si>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</si>
  <si>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</si>
  <si>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</si>
  <si>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</si>
  <si>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</si>
  <si>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</si>
  <si>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</si>
  <si>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</si>
  <si>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</si>
  <si>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</si>
  <si>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</si>
  <si>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</si>
  <si>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</si>
  <si>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</si>
  <si>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</si>
  <si>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</si>
  <si>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</si>
  <si>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</si>
  <si>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</si>
  <si>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</si>
  <si>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</si>
  <si>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</si>
  <si>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</si>
  <si>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</si>
  <si>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</si>
  <si>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</si>
  <si>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</si>
  <si>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</si>
  <si>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</si>
  <si>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</si>
  <si>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</si>
  <si>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</si>
  <si>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</si>
  <si>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</si>
  <si>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</si>
  <si>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</si>
  <si>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</si>
  <si>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</si>
  <si>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</si>
  <si>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</si>
  <si>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</si>
  <si>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</si>
  <si>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</si>
  <si>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</si>
  <si>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</si>
  <si>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</si>
  <si>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</si>
  <si>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</si>
  <si>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</si>
  <si>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</si>
  <si>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</si>
  <si>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</si>
  <si>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</si>
  <si>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</si>
  <si>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</si>
  <si>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</si>
  <si>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</si>
  <si>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</si>
  <si>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</si>
  <si>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</si>
  <si>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</si>
  <si>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</si>
  <si>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</si>
  <si>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</si>
  <si>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</si>
  <si>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</si>
  <si>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</si>
  <si>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</si>
  <si>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</si>
  <si>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</si>
  <si>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</si>
  <si>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</si>
  <si>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</si>
  <si>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</si>
  <si>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</si>
  <si>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</si>
  <si>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</si>
  <si>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</si>
  <si>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</si>
  <si>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</si>
  <si>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</si>
  <si>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</si>
  <si>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</si>
  <si>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</si>
  <si>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</si>
  <si>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</si>
  <si>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</si>
  <si>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</si>
  <si>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</si>
  <si>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</si>
  <si>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</si>
  <si>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</si>
  <si>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</si>
  <si>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</si>
  <si>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</si>
  <si>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</si>
  <si>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</si>
  <si>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</si>
  <si>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</si>
  <si>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</si>
  <si>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</si>
  <si>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</si>
  <si>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</si>
  <si>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</si>
  <si>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</si>
  <si>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</si>
  <si>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</si>
  <si>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</si>
  <si>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</si>
  <si>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</si>
  <si>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</si>
  <si>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</si>
  <si>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</si>
  <si>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</si>
  <si>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</si>
  <si>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</si>
  <si>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</si>
  <si>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</si>
  <si>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</si>
  <si>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</si>
  <si>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</si>
  <si>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</si>
  <si>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</si>
  <si>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</si>
  <si>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</si>
  <si>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</si>
  <si>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</si>
  <si>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</si>
  <si>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</si>
  <si>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</si>
  <si>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</si>
  <si>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</si>
  <si>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</si>
  <si>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</si>
  <si>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</si>
  <si>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</si>
  <si>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</si>
  <si>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</si>
  <si>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</si>
  <si>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</si>
  <si>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</si>
  <si>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</si>
  <si>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</si>
  <si>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</si>
  <si>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</si>
  <si>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</si>
  <si>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</si>
  <si>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</si>
  <si>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</si>
  <si>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</si>
  <si>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</si>
  <si>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</si>
  <si>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</si>
  <si>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</si>
  <si>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</si>
  <si>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</si>
  <si>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</si>
  <si>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</si>
  <si>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</si>
  <si>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</si>
  <si>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</si>
  <si>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</si>
  <si>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</si>
  <si>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</si>
  <si>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</si>
  <si>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</si>
  <si>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</si>
  <si>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</si>
  <si>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</si>
  <si>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</si>
  <si>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</si>
  <si>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</si>
  <si>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</si>
  <si>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</si>
  <si>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</si>
  <si>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</si>
  <si>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</si>
  <si>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</si>
  <si>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</si>
  <si>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</si>
  <si>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</si>
  <si>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</si>
  <si>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</si>
  <si>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</si>
  <si>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</si>
  <si>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</si>
  <si>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</si>
  <si>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</si>
  <si>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</si>
  <si>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</si>
  <si>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</si>
  <si>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</si>
  <si>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</si>
  <si>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</si>
  <si>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</si>
  <si>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</si>
  <si>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</si>
  <si>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</si>
  <si>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</si>
  <si>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</si>
  <si>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</si>
  <si>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</si>
  <si>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</si>
  <si>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</si>
  <si>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</si>
  <si>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</si>
  <si>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</si>
  <si>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</si>
  <si>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</si>
  <si>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</si>
  <si>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</si>
  <si>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</si>
  <si>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</si>
  <si>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</si>
  <si>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</si>
  <si>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</si>
  <si>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</si>
  <si>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</si>
  <si>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</si>
  <si>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</si>
  <si>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</si>
  <si>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</si>
  <si>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</si>
  <si>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</si>
  <si>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</si>
  <si>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</si>
  <si>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</si>
  <si>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</si>
  <si>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</si>
  <si>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</si>
  <si>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</si>
  <si>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</si>
  <si>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</si>
  <si>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</si>
  <si>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</si>
  <si>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</si>
  <si>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</si>
  <si>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</si>
  <si>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</si>
  <si>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</si>
  <si>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</si>
  <si>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</si>
  <si>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</si>
  <si>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</si>
  <si>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</si>
  <si>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</si>
  <si>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</si>
  <si>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</si>
  <si>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</si>
  <si>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</si>
  <si>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</si>
  <si>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</si>
  <si>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</si>
  <si>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</si>
  <si>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</si>
  <si>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</si>
  <si>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</si>
  <si>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</si>
  <si>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</si>
  <si>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</si>
  <si>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</si>
  <si>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</si>
  <si>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</si>
  <si>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</si>
  <si>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</si>
  <si>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</si>
  <si>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</si>
  <si>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</si>
  <si>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</si>
  <si>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</si>
  <si>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</si>
  <si>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</si>
  <si>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</si>
  <si>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</si>
  <si>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</si>
  <si>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</si>
  <si>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</si>
  <si>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</si>
  <si>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</si>
  <si>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</si>
  <si>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</si>
  <si>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</si>
  <si>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</si>
  <si>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</si>
  <si>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</si>
  <si>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</si>
  <si>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</si>
  <si>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</si>
  <si>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</si>
  <si>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</si>
  <si>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</si>
  <si>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</si>
  <si>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</si>
  <si>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</si>
  <si>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</si>
  <si>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</si>
  <si>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</si>
  <si>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</si>
  <si>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</si>
  <si>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</si>
  <si>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</si>
  <si>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</si>
  <si>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</si>
  <si>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</si>
  <si>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</si>
  <si>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</si>
  <si>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</si>
  <si>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</si>
  <si>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</si>
  <si>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</si>
  <si>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</si>
  <si>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</si>
  <si>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</si>
  <si>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</si>
  <si>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</si>
  <si>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</si>
  <si>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</si>
  <si>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</si>
  <si>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</si>
  <si>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</si>
  <si>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</si>
  <si>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</si>
  <si>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</si>
  <si>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</si>
  <si>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</si>
  <si>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</si>
  <si>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</si>
  <si>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</si>
  <si>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</si>
  <si>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</si>
  <si>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</si>
  <si>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</si>
  <si>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</si>
  <si>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</si>
  <si>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</si>
  <si>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</si>
  <si>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</si>
  <si>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</si>
  <si>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</si>
  <si>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</si>
  <si>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</si>
  <si>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</si>
  <si>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</si>
  <si>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</si>
  <si>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</si>
  <si>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</si>
  <si>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</si>
  <si>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</si>
  <si>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</si>
  <si>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</si>
  <si>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</si>
  <si>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</si>
  <si>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</si>
  <si>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</si>
  <si>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</si>
  <si>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</si>
  <si>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</si>
  <si>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</si>
  <si>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</si>
  <si>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</si>
  <si>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</si>
  <si>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</si>
  <si>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</si>
  <si>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</si>
  <si>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</si>
  <si>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</si>
  <si>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</si>
  <si>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</si>
  <si>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</si>
  <si>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</si>
  <si>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</si>
  <si>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</si>
  <si>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</si>
  <si>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</si>
  <si>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</si>
  <si>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</si>
  <si>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</si>
  <si>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</si>
  <si>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</si>
  <si>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</si>
  <si>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</si>
  <si>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</si>
  <si>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</si>
  <si>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</si>
  <si>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</si>
  <si>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</si>
  <si>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</si>
  <si>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</si>
  <si>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</si>
  <si>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</si>
  <si>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</si>
  <si>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</si>
  <si>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</si>
  <si>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</si>
  <si>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</si>
  <si>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</si>
  <si>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</si>
  <si>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</si>
  <si>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</si>
  <si>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</si>
  <si>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</si>
  <si>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</si>
  <si>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</si>
  <si>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</si>
  <si>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</si>
  <si>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</si>
  <si>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</si>
  <si>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</si>
  <si>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</si>
  <si>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</si>
  <si>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</si>
  <si>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</si>
  <si>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</si>
  <si>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</si>
  <si>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</si>
  <si>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</si>
  <si>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</si>
  <si>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</si>
  <si>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</si>
  <si>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</si>
  <si>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</si>
  <si>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</si>
  <si>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</si>
  <si>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</si>
  <si>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</si>
  <si>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</si>
  <si>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</si>
  <si>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</si>
  <si>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</si>
  <si>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</si>
  <si>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</si>
  <si>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</si>
  <si>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</si>
  <si>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</si>
  <si>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</si>
  <si>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</si>
  <si>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</si>
  <si>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</si>
  <si>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</si>
  <si>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</si>
  <si>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</si>
  <si>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</si>
  <si>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</si>
  <si>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</si>
  <si>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</si>
  <si>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</si>
  <si>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</si>
  <si>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</si>
  <si>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</si>
  <si>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</si>
  <si>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</si>
  <si>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</si>
  <si>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</si>
  <si>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</si>
  <si>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</si>
  <si>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</si>
  <si>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</si>
  <si>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</si>
  <si>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</si>
  <si>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</si>
  <si>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</si>
  <si>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</si>
  <si>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</si>
  <si>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</si>
  <si>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</si>
  <si>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</si>
  <si>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</si>
  <si>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</si>
  <si>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</si>
  <si>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</si>
  <si>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</si>
  <si>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</si>
  <si>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</si>
  <si>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</si>
  <si>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</si>
  <si>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</si>
  <si>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</si>
  <si>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</si>
  <si>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</si>
  <si>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</si>
  <si>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</si>
  <si>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</si>
  <si>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</si>
  <si>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</si>
  <si>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</si>
  <si>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</si>
  <si>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</si>
  <si>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</si>
  <si>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</si>
  <si>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</si>
  <si>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</si>
  <si>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</si>
  <si>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</si>
  <si>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</si>
  <si>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</si>
  <si>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</si>
  <si>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</si>
  <si>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</si>
  <si>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</si>
  <si>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</si>
  <si>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</si>
  <si>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</si>
  <si>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</si>
  <si>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</si>
  <si>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</si>
  <si>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</si>
  <si>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</si>
  <si>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</si>
  <si>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</si>
  <si>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</si>
  <si>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</si>
  <si>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</si>
  <si>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</si>
  <si>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</si>
  <si>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</si>
  <si>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</si>
  <si>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</si>
  <si>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</si>
  <si>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</si>
  <si>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</si>
  <si>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</si>
  <si>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</si>
  <si>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</si>
  <si>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</si>
  <si>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</si>
  <si>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</si>
  <si>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</si>
  <si>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</si>
  <si>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</si>
  <si>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</si>
  <si>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</si>
  <si>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</si>
  <si>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</si>
  <si>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</si>
  <si>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</si>
  <si>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</si>
  <si>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</si>
  <si>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</si>
  <si>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</si>
  <si>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</si>
  <si>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</si>
  <si>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</si>
  <si>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</si>
  <si>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</si>
  <si>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</si>
  <si>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</si>
  <si>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</si>
  <si>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</si>
  <si>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</si>
  <si>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</si>
  <si>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</si>
  <si>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</si>
  <si>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</si>
  <si>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</si>
  <si>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</si>
  <si>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</si>
  <si>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</si>
  <si>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</si>
  <si>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</si>
  <si>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</si>
  <si>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</si>
  <si>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</si>
  <si>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</si>
  <si>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</si>
  <si>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</si>
  <si>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</si>
  <si>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</si>
  <si>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</si>
  <si>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</si>
  <si>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</si>
  <si>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</si>
  <si>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</si>
  <si>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</si>
  <si>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</si>
  <si>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</si>
  <si>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</si>
  <si>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</si>
  <si>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</si>
  <si>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</si>
  <si>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</si>
  <si>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</si>
  <si>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</si>
  <si>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</si>
  <si>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</si>
  <si>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</si>
  <si>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</si>
  <si>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</si>
  <si>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</si>
  <si>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</si>
  <si>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</si>
  <si>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</si>
  <si>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</si>
  <si>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</si>
  <si>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</si>
  <si>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</si>
  <si>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</si>
  <si>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</si>
  <si>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</si>
  <si>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</si>
  <si>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</si>
  <si>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</si>
  <si>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</si>
  <si>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</si>
  <si>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</si>
  <si>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</si>
  <si>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</si>
  <si>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</si>
  <si>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</si>
  <si>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</si>
  <si>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</si>
  <si>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</si>
  <si>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</si>
  <si>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</si>
  <si>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</si>
  <si>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</si>
  <si>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</si>
  <si>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</si>
  <si>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</si>
  <si>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</si>
  <si>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</si>
  <si>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</si>
  <si>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</si>
  <si>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</si>
  <si>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</si>
  <si>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</si>
  <si>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</si>
  <si>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</si>
  <si>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</si>
  <si>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</si>
  <si>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</si>
  <si>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</si>
  <si>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</si>
  <si>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</si>
  <si>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</si>
  <si>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</si>
  <si>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</si>
  <si>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</si>
  <si>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</si>
  <si>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</si>
  <si>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</si>
  <si>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</si>
  <si>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</si>
  <si>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</si>
  <si>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</si>
  <si>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</si>
  <si>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</si>
  <si>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</si>
  <si>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</si>
  <si>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</si>
  <si>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</si>
  <si>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</si>
  <si>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</si>
  <si>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</si>
  <si>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</si>
  <si>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</si>
  <si>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</si>
  <si>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</si>
  <si>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</si>
  <si>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</si>
  <si>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</si>
  <si>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</si>
  <si>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</si>
  <si>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</si>
  <si>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</si>
  <si>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</si>
  <si>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</si>
  <si>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</si>
  <si>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</si>
  <si>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</si>
  <si>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</si>
  <si>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</si>
  <si>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</si>
  <si>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</si>
  <si>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</si>
  <si>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</si>
  <si>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</si>
  <si>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</si>
  <si>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</si>
  <si>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</si>
  <si>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</si>
  <si>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</si>
  <si>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</si>
  <si>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</si>
  <si>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</si>
  <si>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</si>
  <si>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</si>
  <si>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</si>
  <si>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</si>
  <si>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</si>
  <si>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</si>
  <si>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</si>
  <si>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</si>
  <si>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</si>
  <si>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</si>
  <si>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</si>
  <si>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</si>
  <si>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</si>
  <si>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</si>
  <si>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</si>
  <si>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</si>
  <si>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</si>
  <si>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</si>
  <si>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</si>
  <si>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</si>
  <si>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</si>
  <si>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</si>
  <si>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</si>
  <si>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</si>
  <si>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</si>
  <si>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</si>
  <si>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</si>
  <si>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</si>
  <si>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</si>
  <si>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</si>
  <si>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</si>
  <si>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</si>
  <si>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</si>
  <si>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</si>
  <si>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</si>
  <si>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</si>
  <si>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</si>
  <si>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</si>
  <si>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</si>
  <si>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</si>
  <si>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</si>
  <si>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</si>
  <si>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</si>
  <si>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</si>
  <si>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</si>
  <si>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</si>
  <si>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</si>
  <si>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</si>
  <si>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</si>
  <si>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</si>
  <si>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</si>
  <si>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</si>
  <si>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</si>
  <si>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</si>
  <si>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</si>
  <si>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</si>
  <si>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</si>
  <si>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</si>
  <si>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</si>
  <si>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</si>
  <si>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</si>
  <si>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</si>
  <si>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</si>
  <si>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</si>
  <si>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</si>
  <si>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</si>
  <si>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</si>
  <si>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</si>
  <si>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</si>
  <si>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</si>
  <si>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</si>
  <si>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</si>
  <si>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</si>
  <si>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</si>
  <si>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</si>
  <si>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</si>
  <si>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</si>
  <si>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</si>
  <si>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</si>
  <si>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</si>
  <si>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</si>
  <si>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</si>
  <si>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</si>
  <si>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</si>
  <si>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</si>
  <si>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</si>
  <si>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</si>
  <si>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</si>
  <si>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</si>
  <si>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</si>
  <si>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</si>
  <si>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</si>
  <si>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</si>
  <si>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</si>
  <si>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</si>
  <si>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</si>
  <si>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</si>
  <si>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</si>
  <si>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</si>
  <si>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</si>
  <si>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</si>
  <si>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</si>
  <si>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</si>
  <si>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</si>
  <si>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</si>
  <si>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</si>
  <si>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</si>
  <si>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</si>
  <si>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</si>
  <si>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</si>
  <si>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</si>
  <si>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</si>
  <si>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</si>
  <si>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</si>
  <si>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</si>
  <si>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</si>
  <si>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</si>
  <si>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</si>
  <si>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</si>
  <si>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</si>
  <si>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</si>
  <si>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</si>
  <si>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</si>
  <si>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</si>
  <si>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</si>
  <si>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</si>
  <si>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</si>
  <si>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</si>
  <si>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</si>
  <si>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</si>
  <si>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</si>
  <si>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</si>
  <si>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</si>
  <si>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</si>
  <si>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</si>
  <si>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</si>
  <si>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</si>
  <si>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</si>
  <si>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</si>
  <si>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</si>
  <si>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</si>
  <si>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</si>
  <si>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</si>
  <si>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</si>
  <si>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</si>
  <si>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</si>
  <si>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</si>
  <si>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</si>
  <si>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</si>
  <si>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</si>
  <si>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</si>
  <si>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</si>
  <si>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</si>
  <si>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</si>
  <si>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</si>
  <si>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</si>
  <si>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</si>
  <si>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</si>
  <si>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</si>
  <si>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</si>
  <si>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</si>
  <si>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</si>
  <si>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</si>
  <si>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</si>
  <si>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</si>
  <si>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</si>
  <si>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</si>
  <si>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</si>
  <si>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</si>
  <si>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</si>
  <si>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</si>
  <si>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</si>
  <si>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</si>
  <si>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</si>
  <si>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</si>
  <si>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</si>
  <si>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</si>
  <si>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</si>
  <si>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</si>
  <si>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</si>
  <si>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</si>
  <si>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</si>
  <si>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</si>
  <si>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</si>
  <si>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</si>
  <si>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</si>
  <si>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</si>
  <si>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</si>
  <si>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</si>
  <si>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</si>
  <si>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</si>
  <si>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</si>
  <si>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</si>
  <si>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</si>
  <si>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</si>
  <si>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</si>
  <si>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</si>
  <si>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</si>
  <si>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</si>
  <si>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</si>
  <si>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</si>
  <si>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</si>
  <si>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</si>
  <si>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</si>
  <si>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</si>
  <si>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</si>
  <si>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</si>
  <si>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</si>
  <si>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</si>
  <si>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</si>
  <si>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</si>
  <si>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</si>
  <si>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</si>
  <si>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</si>
  <si>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</si>
  <si>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</si>
  <si>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</si>
  <si>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</si>
  <si>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</si>
  <si>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</si>
  <si>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</si>
  <si>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</si>
  <si>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</si>
  <si>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</si>
  <si>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</si>
  <si>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</si>
  <si>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</si>
  <si>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</si>
  <si>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</si>
  <si>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</si>
  <si>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</si>
  <si>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</si>
  <si>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</si>
  <si>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</si>
  <si>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</si>
  <si>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</si>
  <si>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</si>
  <si>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</si>
  <si>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</si>
  <si>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</si>
  <si>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</si>
  <si>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</si>
  <si>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</si>
  <si>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</si>
  <si>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</si>
  <si>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</si>
  <si>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</si>
  <si>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</si>
  <si>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</si>
  <si>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</si>
  <si>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</si>
  <si>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</si>
  <si>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</si>
  <si>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</si>
  <si>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</si>
  <si>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</si>
  <si>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</si>
  <si>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</si>
  <si>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</si>
  <si>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</si>
  <si>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</si>
  <si>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</si>
  <si>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</si>
  <si>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</si>
  <si>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</si>
  <si>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</si>
  <si>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</si>
  <si>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</si>
  <si>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</si>
  <si>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</si>
  <si>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</si>
  <si>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</si>
  <si>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</si>
  <si>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</si>
  <si>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</si>
  <si>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</si>
  <si>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</si>
  <si>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</si>
  <si>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</si>
  <si>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</si>
  <si>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</si>
  <si>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</si>
  <si>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</si>
  <si>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</si>
  <si>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</si>
  <si>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</si>
  <si>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</si>
  <si>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</si>
  <si>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</si>
  <si>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</si>
  <si>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</si>
  <si>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</si>
  <si>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</si>
  <si>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</si>
  <si>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</si>
  <si>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</si>
  <si>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</si>
  <si>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</si>
  <si>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</si>
  <si>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</si>
  <si>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</si>
  <si>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</si>
  <si>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</si>
  <si>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</si>
  <si>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</si>
  <si>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</si>
  <si>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</si>
  <si>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</si>
  <si>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</si>
  <si>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</si>
  <si>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</si>
  <si>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</si>
  <si>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</si>
  <si>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</si>
  <si>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</si>
  <si>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</si>
  <si>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</si>
  <si>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</si>
  <si>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</si>
  <si>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</si>
  <si>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</si>
  <si>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</si>
  <si>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</si>
  <si>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</si>
  <si>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</si>
  <si>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</si>
  <si>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</si>
  <si>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</si>
  <si>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</si>
  <si>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</si>
  <si>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</si>
  <si>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</si>
  <si>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</si>
  <si>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</si>
  <si>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</si>
  <si>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</si>
  <si>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</si>
  <si>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</si>
  <si>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</si>
  <si>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</si>
  <si>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</si>
  <si>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</si>
  <si>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</si>
  <si>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</si>
  <si>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</si>
  <si>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</si>
  <si>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</si>
  <si>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</si>
  <si>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</si>
  <si>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</si>
  <si>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</si>
  <si>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</si>
  <si>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</si>
  <si>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</si>
  <si>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</si>
  <si>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</si>
  <si>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</si>
  <si>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</si>
  <si>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</si>
  <si>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</si>
  <si>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</si>
  <si>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</si>
  <si>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</si>
  <si>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</si>
  <si>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</si>
  <si>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</si>
  <si>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</si>
  <si>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</si>
  <si>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</si>
  <si>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</si>
  <si>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</si>
  <si>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</si>
  <si>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</si>
  <si>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</si>
  <si>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</si>
  <si>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</si>
  <si>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</si>
  <si>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</si>
  <si>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</si>
  <si>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</si>
  <si>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</si>
  <si>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</si>
  <si>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</si>
  <si>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</si>
  <si>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</si>
  <si>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</si>
  <si>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</si>
  <si>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</si>
  <si>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</si>
  <si>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</si>
  <si>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</si>
  <si>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</si>
  <si>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</si>
  <si>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</si>
  <si>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</si>
  <si>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</si>
  <si>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</si>
  <si>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</si>
  <si>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</si>
  <si>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</si>
  <si>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</si>
  <si>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</si>
  <si>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</si>
  <si>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</si>
  <si>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</si>
  <si>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</si>
  <si>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</si>
  <si>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</si>
  <si>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</si>
  <si>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</si>
  <si>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</si>
  <si>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</si>
  <si>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</si>
  <si>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</si>
  <si>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</si>
  <si>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</si>
  <si>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</si>
  <si>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</si>
  <si>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</si>
  <si>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</si>
  <si>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</si>
  <si>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</si>
  <si>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</si>
  <si>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</si>
  <si>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</si>
  <si>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</si>
  <si>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</si>
  <si>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</si>
  <si>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</si>
  <si>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</si>
  <si>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</si>
  <si>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</si>
  <si>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</si>
  <si>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</si>
  <si>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</si>
  <si>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</si>
  <si>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</si>
  <si>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</si>
  <si>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</si>
  <si>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</si>
  <si>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</si>
  <si>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</si>
  <si>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</si>
  <si>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</si>
  <si>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</si>
  <si>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</si>
  <si>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</si>
  <si>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</si>
  <si>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</si>
  <si>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</si>
  <si>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</si>
  <si>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</si>
  <si>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</si>
  <si>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</si>
  <si>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</si>
  <si>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</si>
  <si>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</si>
  <si>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</si>
  <si>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</si>
  <si>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</si>
  <si>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</si>
  <si>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</si>
  <si>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</si>
  <si>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</si>
  <si>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</si>
  <si>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</si>
  <si>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</si>
  <si>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</si>
  <si>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</si>
  <si>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</si>
  <si>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</si>
  <si>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</si>
  <si>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</si>
  <si>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</si>
  <si>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</si>
  <si>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</si>
  <si>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</si>
  <si>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</si>
  <si>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</si>
  <si>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</si>
  <si>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</si>
  <si>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</si>
  <si>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</si>
  <si>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</si>
  <si>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</si>
  <si>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</si>
  <si>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</si>
  <si>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</si>
  <si>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</si>
  <si>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</si>
  <si>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</si>
  <si>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</si>
  <si>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</si>
  <si>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</si>
  <si>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</si>
  <si>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</si>
  <si>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</si>
  <si>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</si>
  <si>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</si>
  <si>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</si>
  <si>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</si>
  <si>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</si>
  <si>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</si>
  <si>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</si>
  <si>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</si>
  <si>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</si>
  <si>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</si>
  <si>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</si>
  <si>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</si>
  <si>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</si>
  <si>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</si>
  <si>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</si>
  <si>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</si>
  <si>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</si>
  <si>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</si>
  <si>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</si>
  <si>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</si>
  <si>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</si>
  <si>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</si>
  <si>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</si>
  <si>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</si>
  <si>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</si>
  <si>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</si>
  <si>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</si>
  <si>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</si>
  <si>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</si>
  <si>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</si>
  <si>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</si>
  <si>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</si>
  <si>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</si>
  <si>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</si>
  <si>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</si>
  <si>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</si>
  <si>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</si>
  <si>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</si>
  <si>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</si>
  <si>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</si>
  <si>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</si>
  <si>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</si>
  <si>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</si>
  <si>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</si>
  <si>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</si>
  <si>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</si>
  <si>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</si>
  <si>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</si>
  <si>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</si>
  <si>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</si>
  <si>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</si>
  <si>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</si>
  <si>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</si>
  <si>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</si>
  <si>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</si>
  <si>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</si>
  <si>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</si>
  <si>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</si>
  <si>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</si>
  <si>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</si>
  <si>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</si>
  <si>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</si>
  <si>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</si>
  <si>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</si>
  <si>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</si>
  <si>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</si>
  <si>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</si>
  <si>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</si>
  <si>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</si>
  <si>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</si>
  <si>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</si>
  <si>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</si>
  <si>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</si>
  <si>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</si>
  <si>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</si>
  <si>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</si>
  <si>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</si>
  <si>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</si>
  <si>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</si>
  <si>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</si>
  <si>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</si>
  <si>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</si>
  <si>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</si>
  <si>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</si>
  <si>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</si>
  <si>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</si>
  <si>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</si>
  <si>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</si>
  <si>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</si>
  <si>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</si>
  <si>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</si>
  <si>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</si>
  <si>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</si>
  <si>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</si>
  <si>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</si>
  <si>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</si>
  <si>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</si>
  <si>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</si>
  <si>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</si>
  <si>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</si>
  <si>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</si>
  <si>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</si>
  <si>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</si>
  <si>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</si>
  <si>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</si>
  <si>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</si>
  <si>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</si>
  <si>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</si>
  <si>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</si>
  <si>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</si>
  <si>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</si>
  <si>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</si>
  <si>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</si>
  <si>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</si>
  <si>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</si>
  <si>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</si>
  <si>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</si>
  <si>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</si>
  <si>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</si>
  <si>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</si>
  <si>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</si>
  <si>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</si>
  <si>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</si>
  <si>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</si>
  <si>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</si>
  <si>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</si>
  <si>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</si>
  <si>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</si>
  <si>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</si>
  <si>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</si>
  <si>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</si>
  <si>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</si>
  <si>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</si>
  <si>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</si>
  <si>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</si>
  <si>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</si>
  <si>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</si>
  <si>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</si>
  <si>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</si>
  <si>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</si>
  <si>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</si>
  <si>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</si>
  <si>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</si>
  <si>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</si>
  <si>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</si>
  <si>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</si>
  <si>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</si>
  <si>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</si>
  <si>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</si>
  <si>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</si>
  <si>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</si>
  <si>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</si>
  <si>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</si>
  <si>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</si>
  <si>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</si>
  <si>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</si>
  <si>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</si>
  <si>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</si>
  <si>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</si>
  <si>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</si>
  <si>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</si>
  <si>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</si>
  <si>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</si>
  <si>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</si>
  <si>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</si>
  <si>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</si>
  <si>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</si>
  <si>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</si>
  <si>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</si>
  <si>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</si>
  <si>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</si>
  <si>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</si>
  <si>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</si>
  <si>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</si>
  <si>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</si>
  <si>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</si>
  <si>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</si>
  <si>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</si>
  <si>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</si>
  <si>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</si>
  <si>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</si>
  <si>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</si>
  <si>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</si>
  <si>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</si>
  <si>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</si>
  <si>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</si>
  <si>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</si>
  <si>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</si>
  <si>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</si>
  <si>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</si>
  <si>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</si>
  <si>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</si>
  <si>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</si>
  <si>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</si>
  <si>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</si>
  <si>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</si>
  <si>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</si>
  <si>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</si>
  <si>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</si>
  <si>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</si>
  <si>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</si>
  <si>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</si>
  <si>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</si>
  <si>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</si>
  <si>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</si>
  <si>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</si>
  <si>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</si>
  <si>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</si>
  <si>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</si>
  <si>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</si>
  <si>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</si>
  <si>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</si>
  <si>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</si>
  <si>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</si>
  <si>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</si>
  <si>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</si>
  <si>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</si>
  <si>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</si>
  <si>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</si>
  <si>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</si>
  <si>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</si>
  <si>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</si>
  <si>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</si>
  <si>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</si>
  <si>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</si>
  <si>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</si>
  <si>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</si>
  <si>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</si>
  <si>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</si>
  <si>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</si>
  <si>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</si>
  <si>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</si>
  <si>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</si>
  <si>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</si>
  <si>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</si>
  <si>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</si>
  <si>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</si>
  <si>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</si>
  <si>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</si>
  <si>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</si>
  <si>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</si>
  <si>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</si>
  <si>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</si>
  <si>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</si>
  <si>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</si>
  <si>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</si>
  <si>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</si>
  <si>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</si>
  <si>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</si>
  <si>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</si>
  <si>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</si>
  <si>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</si>
  <si>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</si>
  <si>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</si>
  <si>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</si>
  <si>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</si>
  <si>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</si>
  <si>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</si>
  <si>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</si>
  <si>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</si>
  <si>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</si>
  <si>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</si>
  <si>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</si>
  <si>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</si>
  <si>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</si>
  <si>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</si>
  <si>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</si>
  <si>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</si>
  <si>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</si>
  <si>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</si>
  <si>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</si>
  <si>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</si>
  <si>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</si>
  <si>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</si>
  <si>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</si>
  <si>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</si>
  <si>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</si>
  <si>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</si>
  <si>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</si>
  <si>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</si>
  <si>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</si>
  <si>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</si>
  <si>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</si>
  <si>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</si>
  <si>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</si>
  <si>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</si>
  <si>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</si>
  <si>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</si>
  <si>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</si>
  <si>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</si>
  <si>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</si>
  <si>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</si>
  <si>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</si>
  <si>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</si>
  <si>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</si>
  <si>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</si>
  <si>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</si>
  <si>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</si>
  <si>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</si>
  <si>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</si>
  <si>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</si>
  <si>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</si>
  <si>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</si>
  <si>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</si>
  <si>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</si>
  <si>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</si>
  <si>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</si>
  <si>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</si>
  <si>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</si>
  <si>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</si>
  <si>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</si>
  <si>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</si>
  <si>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</si>
  <si>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</si>
  <si>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</si>
  <si>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</si>
  <si>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</si>
  <si>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</si>
  <si>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</si>
  <si>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</si>
  <si>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</si>
  <si>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</si>
  <si>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</si>
  <si>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</si>
  <si>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</si>
  <si>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</si>
  <si>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</si>
  <si>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</si>
  <si>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</si>
  <si>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</si>
  <si>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</si>
  <si>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</si>
  <si>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</si>
  <si>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</si>
  <si>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</si>
  <si>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</si>
  <si>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</si>
  <si>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</si>
  <si>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</si>
  <si>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</si>
  <si>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</si>
  <si>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</si>
  <si>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</si>
  <si>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</si>
  <si>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</si>
  <si>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</si>
  <si>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</si>
  <si>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</si>
  <si>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</si>
  <si>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</si>
  <si>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</si>
  <si>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</si>
  <si>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</si>
  <si>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</si>
  <si>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</si>
  <si>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</si>
  <si>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</si>
  <si>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</si>
  <si>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</si>
  <si>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</si>
  <si>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</si>
  <si>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</si>
  <si>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</si>
  <si>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</si>
  <si>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</si>
  <si>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</si>
  <si>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</si>
  <si>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</si>
  <si>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</si>
  <si>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</si>
  <si>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</si>
  <si>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</si>
  <si>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</si>
  <si>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</si>
  <si>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</si>
  <si>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</si>
  <si>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</si>
  <si>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</si>
  <si>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</si>
  <si>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</si>
  <si>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</si>
  <si>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</si>
  <si>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</si>
  <si>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</si>
  <si>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</si>
  <si>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</si>
  <si>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</si>
  <si>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</si>
  <si>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</si>
  <si>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</si>
  <si>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</si>
  <si>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</si>
  <si>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</si>
  <si>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</si>
  <si>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</si>
  <si>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</si>
  <si>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</si>
  <si>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</si>
  <si>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</si>
  <si>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</si>
  <si>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</si>
  <si>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</si>
  <si>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</si>
  <si>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</si>
  <si>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</si>
  <si>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</si>
  <si>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</si>
  <si>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</si>
  <si>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</si>
  <si>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</si>
  <si>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</si>
  <si>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</si>
  <si>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</si>
  <si>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</si>
  <si>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</si>
  <si>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</si>
  <si>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</si>
  <si>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</si>
  <si>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</si>
  <si>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</si>
  <si>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</si>
  <si>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</si>
  <si>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</si>
  <si>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</si>
  <si>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</si>
  <si>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</si>
  <si>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</si>
  <si>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</si>
  <si>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</si>
  <si>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</si>
  <si>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</si>
  <si>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</si>
  <si>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</si>
  <si>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</si>
  <si>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</si>
  <si>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</si>
  <si>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</si>
  <si>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</si>
  <si>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</si>
  <si>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</si>
  <si>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</si>
  <si>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</si>
  <si>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</si>
  <si>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</si>
  <si>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</si>
  <si>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</si>
  <si>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</si>
  <si>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</si>
  <si>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</si>
  <si>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</si>
  <si>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</si>
  <si>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</si>
  <si>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</si>
  <si>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</si>
  <si>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</si>
  <si>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</si>
  <si>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</si>
  <si>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</si>
  <si>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</si>
  <si>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</si>
  <si>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</si>
  <si>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</si>
  <si>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</si>
  <si>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</si>
  <si>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</si>
  <si>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</si>
  <si>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</si>
  <si>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</si>
  <si>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</si>
  <si>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</si>
  <si>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</si>
  <si>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</si>
  <si>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</si>
  <si>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</si>
  <si>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</si>
  <si>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</si>
  <si>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</si>
  <si>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</si>
  <si>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</si>
  <si>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</si>
  <si>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</si>
  <si>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</si>
  <si>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</si>
  <si>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</si>
  <si>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</si>
  <si>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</si>
  <si>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</si>
  <si>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</si>
  <si>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</si>
  <si>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</si>
  <si>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</si>
  <si>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</si>
  <si>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</si>
  <si>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</si>
  <si>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</si>
  <si>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</si>
  <si>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</si>
  <si>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</si>
  <si>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</si>
  <si>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</si>
  <si>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</si>
  <si>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</si>
  <si>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</si>
  <si>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</si>
  <si>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</si>
  <si>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</si>
  <si>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</si>
  <si>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</si>
  <si>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</si>
  <si>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</si>
  <si>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</si>
  <si>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</si>
  <si>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</si>
  <si>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</si>
  <si>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</si>
  <si>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</si>
  <si>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</si>
  <si>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</si>
  <si>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</si>
  <si>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</si>
  <si>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</si>
  <si>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</si>
  <si>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</si>
  <si>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</si>
  <si>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</si>
  <si>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</si>
  <si>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</si>
  <si>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</si>
  <si>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</si>
  <si>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</si>
  <si>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</si>
  <si>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</si>
  <si>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</si>
  <si>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</si>
  <si>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</si>
  <si>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</si>
  <si>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</si>
  <si>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</si>
  <si>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</si>
  <si>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</si>
  <si>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</si>
  <si>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</si>
  <si>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</si>
  <si>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</si>
  <si>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</si>
  <si>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</si>
  <si>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</si>
  <si>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</si>
  <si>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</si>
  <si>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</si>
  <si>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</si>
  <si>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</si>
  <si>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</si>
  <si>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</si>
  <si>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</si>
  <si>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</si>
  <si>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</si>
  <si>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</si>
  <si>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</si>
  <si>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</si>
  <si>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</si>
  <si>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</si>
  <si>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</si>
  <si>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</si>
  <si>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</si>
  <si>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</si>
  <si>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</si>
  <si>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</si>
  <si>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</si>
  <si>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</si>
  <si>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</si>
  <si>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</si>
  <si>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</si>
  <si>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</si>
  <si>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</si>
  <si>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</si>
  <si>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</si>
  <si>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</si>
  <si>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</si>
  <si>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</si>
  <si>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</si>
  <si>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</si>
  <si>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</si>
  <si>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</si>
  <si>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</si>
  <si>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</si>
  <si>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</si>
  <si>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</si>
  <si>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</si>
  <si>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</si>
  <si>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</si>
  <si>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</si>
  <si>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</si>
  <si>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</si>
  <si>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</si>
  <si>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</si>
  <si>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</si>
  <si>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</si>
  <si>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</si>
  <si>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</si>
  <si>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</si>
  <si>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</si>
  <si>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</si>
  <si>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</si>
  <si>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</si>
  <si>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</si>
  <si>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</si>
  <si>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</si>
  <si>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</si>
  <si>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</si>
  <si>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</si>
  <si>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</si>
  <si>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</si>
  <si>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</si>
  <si>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</si>
  <si>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</si>
  <si>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</si>
  <si>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</si>
  <si>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</si>
  <si>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</si>
  <si>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</si>
  <si>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</si>
  <si>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</si>
  <si>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</si>
  <si>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</si>
  <si>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</si>
  <si>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</si>
  <si>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</si>
  <si>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</si>
  <si>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</si>
  <si>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</si>
  <si>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</si>
  <si>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</si>
  <si>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</si>
  <si>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</si>
  <si>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</si>
  <si>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</si>
  <si>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</si>
  <si>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</si>
  <si>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</si>
  <si>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</si>
  <si>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</si>
  <si>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</si>
  <si>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</si>
  <si>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</si>
  <si>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</si>
  <si>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</si>
  <si>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</si>
  <si>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</si>
  <si>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</si>
  <si>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</si>
  <si>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</si>
  <si>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</si>
  <si>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</si>
  <si>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</si>
  <si>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</si>
  <si>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</si>
  <si>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</si>
  <si>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</si>
  <si>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</si>
  <si>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</si>
  <si>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</si>
  <si>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</si>
  <si>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</si>
  <si>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</si>
  <si>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</si>
  <si>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</si>
  <si>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</si>
  <si>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</si>
  <si>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</si>
  <si>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</si>
  <si>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</si>
  <si>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</si>
  <si>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</si>
  <si>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</si>
  <si>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</si>
  <si>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</si>
  <si>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</si>
  <si>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</si>
  <si>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</si>
  <si>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</si>
  <si>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</si>
  <si>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</si>
  <si>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</si>
  <si>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</si>
  <si>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</si>
  <si>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</si>
  <si>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</si>
  <si>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</si>
  <si>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</si>
  <si>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</si>
  <si>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</si>
  <si>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</si>
  <si>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</si>
  <si>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</si>
  <si>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</si>
  <si>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</si>
  <si>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</si>
  <si>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</si>
  <si>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</si>
  <si>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</si>
  <si>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</si>
  <si>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</si>
  <si>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</si>
  <si>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</si>
  <si>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</si>
  <si>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</si>
  <si>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</si>
  <si>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</si>
  <si>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</si>
  <si>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</si>
  <si>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</si>
  <si>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</si>
  <si>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</si>
  <si>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</si>
  <si>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</si>
  <si>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</si>
  <si>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</si>
  <si>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</si>
  <si>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</si>
  <si>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</si>
  <si>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</si>
  <si>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</si>
  <si>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</si>
  <si>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</si>
  <si>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</si>
  <si>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</si>
  <si>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</si>
  <si>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</si>
  <si>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</si>
  <si>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</si>
  <si>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</si>
  <si>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</si>
  <si>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</si>
  <si>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</si>
  <si>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</si>
  <si>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</si>
  <si>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</si>
  <si>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</si>
  <si>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</si>
  <si>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</si>
  <si>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</si>
  <si>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</si>
  <si>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</si>
  <si>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</si>
  <si>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</si>
  <si>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</si>
  <si>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</si>
  <si>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</si>
  <si>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</si>
  <si>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</si>
  <si>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</si>
  <si>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</si>
  <si>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</si>
  <si>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</si>
  <si>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</si>
  <si>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</si>
  <si>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</si>
  <si>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</si>
  <si>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</si>
  <si>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</si>
  <si>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</si>
  <si>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</si>
  <si>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</si>
  <si>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</si>
  <si>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</si>
  <si>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</si>
  <si>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</si>
  <si>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</si>
  <si>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</si>
  <si>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</si>
  <si>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</si>
  <si>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</si>
  <si>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</si>
  <si>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</si>
  <si>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</si>
  <si>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</si>
  <si>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</si>
  <si>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</si>
  <si>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</si>
  <si>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</si>
  <si>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</si>
  <si>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</si>
  <si>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</si>
  <si>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</si>
  <si>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</si>
  <si>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</si>
  <si>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</si>
  <si>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</si>
  <si>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</si>
  <si>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</si>
  <si>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</si>
  <si>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</si>
  <si>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</si>
  <si>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</si>
  <si>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</si>
  <si>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</si>
  <si>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</si>
  <si>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</si>
  <si>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</si>
  <si>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</si>
  <si>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</si>
  <si>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</si>
  <si>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</si>
  <si>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</si>
  <si>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</si>
  <si>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</si>
  <si>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</si>
  <si>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</si>
  <si>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</si>
  <si>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</si>
  <si>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</si>
  <si>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</si>
  <si>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</si>
  <si>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</si>
  <si>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</si>
  <si>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</si>
  <si>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</si>
  <si>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</si>
  <si>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</si>
  <si>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</si>
  <si>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</si>
  <si>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</si>
  <si>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</si>
  <si>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</si>
  <si>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</si>
  <si>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</si>
  <si>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</si>
  <si>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</si>
  <si>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</si>
  <si>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</si>
  <si>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</si>
  <si>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</si>
  <si>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</si>
  <si>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</si>
  <si>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</si>
  <si>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</si>
  <si>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</si>
  <si>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</si>
  <si>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</si>
  <si>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</si>
  <si>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</si>
  <si>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</si>
  <si>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</si>
  <si>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</si>
  <si>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</si>
  <si>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</si>
  <si>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</si>
  <si>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</si>
  <si>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</si>
  <si>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</si>
  <si>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</si>
  <si>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</si>
  <si>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</si>
  <si>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</si>
  <si>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</si>
  <si>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</si>
  <si>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</si>
  <si>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</si>
  <si>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</si>
  <si>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</si>
  <si>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</si>
  <si>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</si>
  <si>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</si>
  <si>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</si>
  <si>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</si>
  <si>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</si>
  <si>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</si>
  <si>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</si>
  <si>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</si>
  <si>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</si>
  <si>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</si>
  <si>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</si>
  <si>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</si>
  <si>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</si>
  <si>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</si>
  <si>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</si>
  <si>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</si>
  <si>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</si>
  <si>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</si>
  <si>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</si>
  <si>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</si>
  <si>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</si>
  <si>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</si>
  <si>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</si>
  <si>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</si>
  <si>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</si>
  <si>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</si>
  <si>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</si>
  <si>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</si>
  <si>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</si>
  <si>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</si>
  <si>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</si>
  <si>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</si>
  <si>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</si>
  <si>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</si>
  <si>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</si>
  <si>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</si>
  <si>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</si>
  <si>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</si>
  <si>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</si>
  <si>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</si>
  <si>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</si>
  <si>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</si>
  <si>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</si>
  <si>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</si>
  <si>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</si>
  <si>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</si>
  <si>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</si>
  <si>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</si>
  <si>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</si>
  <si>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</si>
  <si>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</si>
  <si>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</si>
  <si>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</si>
  <si>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</si>
  <si>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</si>
  <si>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</si>
  <si>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</si>
  <si>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</si>
  <si>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</si>
  <si>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</si>
  <si>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</si>
  <si>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</si>
  <si>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</si>
  <si>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</si>
  <si>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</si>
  <si>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</si>
  <si>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</si>
  <si>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</si>
  <si>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</si>
  <si>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</si>
  <si>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</si>
  <si>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</si>
  <si>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</si>
  <si>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</si>
  <si>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</si>
  <si>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</si>
  <si>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</si>
  <si>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</si>
  <si>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</si>
  <si>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</si>
  <si>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</si>
  <si>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</si>
  <si>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</si>
  <si>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</si>
  <si>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</si>
  <si>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</si>
  <si>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</si>
  <si>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</si>
  <si>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</si>
  <si>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</si>
  <si>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</si>
  <si>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</si>
  <si>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</si>
  <si>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</si>
  <si>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</si>
  <si>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</si>
  <si>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</si>
  <si>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</si>
  <si>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</si>
  <si>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</si>
  <si>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</si>
  <si>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</si>
  <si>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</si>
  <si>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</si>
  <si>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</si>
  <si>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</si>
  <si>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</si>
  <si>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</si>
  <si>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</si>
  <si>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</si>
  <si>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</si>
  <si>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</si>
  <si>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</si>
  <si>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</si>
  <si>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</si>
  <si>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</si>
  <si>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</si>
  <si>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</si>
  <si>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</si>
  <si>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</si>
  <si>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</si>
  <si>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</si>
  <si>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</si>
  <si>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</si>
  <si>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</si>
  <si>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</si>
  <si>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</si>
  <si>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</si>
  <si>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</si>
  <si>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</si>
  <si>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</si>
  <si>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</si>
  <si>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</si>
  <si>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</si>
  <si>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</si>
  <si>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</si>
  <si>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</si>
  <si>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</si>
  <si>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</si>
  <si>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</si>
  <si>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</si>
  <si>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</si>
  <si>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</si>
  <si>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</si>
  <si>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</si>
  <si>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</si>
  <si>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</si>
  <si>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</si>
  <si>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</si>
  <si>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</si>
  <si>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</si>
  <si>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</si>
  <si>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</si>
  <si>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</si>
  <si>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</si>
  <si>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</si>
  <si>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</si>
  <si>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</si>
  <si>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</si>
  <si>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</si>
  <si>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</si>
  <si>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</si>
  <si>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</si>
  <si>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</si>
  <si>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</si>
  <si>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</si>
  <si>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</si>
  <si>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</si>
  <si>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</si>
  <si>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</si>
  <si>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</si>
  <si>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</si>
  <si>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</si>
  <si>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</si>
  <si>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</si>
  <si>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</si>
  <si>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</si>
  <si>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</si>
  <si>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</si>
  <si>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</si>
  <si>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</si>
  <si>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</si>
  <si>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</si>
  <si>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</si>
  <si>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</si>
  <si>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</si>
  <si>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</si>
  <si>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</si>
  <si>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</si>
  <si>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</si>
  <si>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</si>
  <si>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</si>
  <si>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</si>
  <si>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</si>
  <si>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</si>
  <si>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</si>
  <si>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</si>
  <si>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</si>
  <si>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</si>
  <si>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</si>
  <si>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</si>
  <si>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</si>
  <si>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</si>
  <si>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</si>
  <si>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</si>
  <si>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</si>
  <si>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</si>
  <si>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</si>
  <si>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</si>
  <si>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</si>
  <si>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</si>
  <si>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</si>
  <si>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</si>
  <si>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</si>
  <si>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</si>
  <si>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</si>
  <si>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</si>
  <si>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</si>
  <si>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</si>
  <si>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</si>
  <si>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</si>
  <si>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</si>
  <si>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</si>
  <si>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</si>
  <si>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</si>
  <si>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</si>
  <si>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</si>
  <si>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</si>
  <si>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</si>
  <si>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</si>
  <si>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</si>
  <si>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</si>
  <si>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</si>
  <si>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</si>
  <si>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</si>
  <si>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</si>
  <si>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</si>
  <si>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</si>
  <si>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</si>
  <si>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</si>
  <si>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</si>
  <si>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</si>
  <si>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</si>
  <si>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</si>
  <si>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</si>
  <si>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</si>
  <si>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</si>
  <si>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</si>
  <si>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</si>
  <si>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</si>
  <si>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</si>
  <si>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</si>
  <si>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</si>
  <si>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</si>
  <si>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</si>
  <si>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</si>
  <si>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</si>
  <si>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</si>
  <si>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</si>
  <si>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</si>
  <si>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</si>
  <si>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</si>
  <si>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</si>
  <si>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</si>
  <si>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</si>
  <si>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</si>
  <si>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</si>
  <si>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</si>
  <si>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</si>
  <si>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</si>
  <si>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</si>
  <si>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</si>
  <si>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</si>
  <si>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</si>
  <si>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</si>
  <si>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</si>
  <si>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</si>
  <si>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</si>
  <si>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</si>
  <si>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</si>
  <si>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</si>
  <si>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</si>
  <si>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</si>
  <si>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</si>
  <si>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</si>
  <si>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</si>
  <si>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</si>
  <si>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</si>
  <si>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</si>
  <si>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</si>
  <si>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</si>
  <si>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</si>
  <si>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</si>
  <si>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</si>
  <si>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</si>
  <si>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</si>
  <si>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</si>
  <si>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</si>
  <si>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</si>
  <si>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</si>
  <si>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</si>
  <si>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</si>
  <si>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</si>
  <si>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</si>
  <si>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</si>
  <si>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</si>
  <si>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</si>
  <si>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</si>
  <si>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</si>
  <si>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</si>
  <si>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</si>
  <si>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</si>
  <si>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</si>
  <si>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</si>
  <si>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</si>
  <si>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</si>
  <si>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</si>
  <si>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</si>
  <si>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</si>
  <si>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</si>
  <si>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</si>
  <si>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</si>
  <si>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</si>
  <si>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</si>
  <si>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</si>
  <si>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</si>
  <si>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</si>
  <si>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</si>
  <si>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</si>
  <si>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</si>
  <si>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</si>
  <si>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</si>
  <si>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</si>
  <si>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</si>
  <si>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</si>
  <si>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</si>
  <si>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</si>
  <si>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</si>
  <si>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</si>
  <si>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</si>
  <si>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</si>
  <si>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</si>
  <si>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</si>
  <si>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</si>
  <si>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</si>
  <si>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</si>
  <si>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</si>
  <si>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</si>
  <si>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</si>
  <si>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</si>
  <si>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</si>
  <si>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</si>
  <si>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</si>
  <si>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</si>
  <si>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</si>
  <si>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</si>
  <si>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</si>
  <si>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</si>
  <si>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</si>
  <si>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</si>
  <si>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</si>
  <si>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</si>
  <si>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</si>
  <si>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</si>
  <si>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</si>
  <si>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</si>
  <si>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</si>
  <si>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</si>
  <si>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</si>
  <si>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</si>
  <si>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</si>
  <si>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</si>
  <si>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</si>
  <si>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</si>
  <si>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</si>
  <si>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</si>
  <si>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</si>
  <si>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</si>
  <si>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</si>
  <si>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</si>
  <si>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</si>
  <si>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</si>
  <si>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</si>
  <si>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</si>
  <si>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</si>
  <si>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</si>
  <si>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</si>
  <si>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</si>
  <si>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</si>
  <si>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</si>
  <si>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</si>
  <si>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</si>
  <si>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</si>
  <si>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</si>
  <si>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</si>
  <si>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</si>
  <si>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</si>
  <si>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</si>
  <si>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</si>
  <si>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</si>
  <si>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</si>
  <si>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</si>
  <si>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</si>
  <si>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</si>
  <si>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</si>
  <si>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</si>
  <si>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</si>
  <si>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</si>
  <si>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</si>
  <si>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</si>
  <si>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</si>
  <si>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</si>
  <si>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</si>
  <si>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</si>
  <si>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</si>
  <si>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</si>
  <si>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</si>
  <si>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</si>
  <si>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</si>
  <si>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</si>
  <si>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</si>
  <si>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</si>
  <si>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</si>
  <si>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</si>
  <si>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</si>
  <si>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</si>
  <si>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</si>
  <si>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</si>
  <si>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</si>
  <si>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</si>
  <si>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</si>
  <si>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</si>
  <si>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</si>
  <si>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</si>
  <si>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</si>
  <si>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</si>
  <si>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</si>
  <si>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</si>
  <si>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</si>
  <si>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</si>
  <si>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</si>
  <si>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</si>
  <si>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</si>
  <si>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</si>
  <si>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</si>
  <si>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</si>
  <si>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</si>
  <si>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</si>
  <si>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</si>
  <si>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</si>
  <si>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</si>
  <si>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</si>
  <si>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</si>
  <si>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</si>
  <si>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</si>
  <si>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</si>
  <si>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</si>
  <si>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</si>
  <si>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</si>
  <si>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</si>
  <si>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</si>
  <si>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</si>
  <si>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</si>
  <si>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</si>
  <si>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</si>
  <si>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</si>
  <si>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</si>
  <si>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</si>
  <si>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</si>
  <si>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</si>
  <si>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</si>
  <si>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</si>
  <si>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</si>
  <si>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</si>
  <si>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</si>
  <si>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</si>
  <si>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</si>
  <si>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</si>
  <si>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</si>
  <si>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</si>
  <si>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</si>
  <si>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</si>
  <si>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</si>
  <si>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</si>
  <si>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</si>
  <si>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</si>
  <si>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</si>
  <si>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</si>
  <si>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</si>
  <si>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</si>
  <si>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</si>
  <si>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</si>
  <si>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</si>
  <si>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</si>
  <si>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</si>
  <si>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</si>
  <si>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</si>
  <si>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</si>
  <si>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</si>
  <si>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</si>
  <si>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</si>
  <si>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</si>
  <si>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</si>
  <si>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</si>
  <si>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</si>
  <si>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</si>
  <si>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</si>
  <si>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</si>
  <si>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</si>
  <si>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</si>
  <si>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</si>
  <si>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</si>
  <si>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</si>
  <si>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</si>
  <si>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</si>
  <si>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</si>
  <si>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</si>
  <si>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</si>
  <si>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</si>
  <si>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</si>
  <si>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</si>
  <si>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</si>
  <si>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</si>
  <si>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</si>
  <si>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</si>
  <si>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</si>
  <si>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</si>
  <si>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</si>
  <si>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</si>
  <si>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</si>
  <si>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</si>
  <si>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</si>
  <si>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</si>
  <si>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</si>
  <si>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</si>
  <si>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</si>
  <si>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</si>
  <si>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</si>
  <si>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</si>
  <si>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</si>
  <si>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</si>
  <si>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</si>
  <si>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</si>
  <si>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</si>
  <si>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</si>
  <si>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</si>
  <si>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</si>
  <si>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</si>
  <si>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</si>
  <si>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</si>
  <si>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</si>
  <si>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</si>
  <si>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</si>
  <si>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</si>
  <si>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</si>
  <si>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</si>
  <si>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</si>
  <si>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</si>
  <si>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</si>
  <si>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</si>
  <si>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</si>
  <si>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</si>
  <si>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</si>
  <si>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</si>
  <si>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</si>
  <si>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</si>
  <si>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</si>
  <si>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</si>
  <si>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</si>
  <si>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</si>
  <si>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</si>
  <si>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</si>
  <si>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</si>
  <si>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</si>
  <si>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</si>
  <si>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</si>
  <si>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</si>
  <si>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</si>
  <si>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</si>
  <si>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</si>
  <si>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</si>
  <si>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</si>
  <si>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</si>
  <si>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</si>
  <si>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</si>
  <si>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</si>
  <si>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</si>
  <si>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</si>
  <si>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</si>
  <si>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</si>
  <si>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</si>
  <si>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</si>
  <si>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</si>
  <si>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</si>
  <si>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</si>
  <si>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</si>
  <si>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</si>
  <si>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</si>
  <si>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</si>
  <si>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</si>
  <si>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</si>
  <si>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</si>
  <si>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</si>
  <si>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</si>
  <si>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</si>
  <si>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</si>
  <si>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</si>
  <si>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</si>
  <si>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</si>
  <si>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</si>
  <si>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</si>
  <si>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</si>
  <si>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</si>
  <si>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</si>
  <si>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</si>
  <si>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</si>
  <si>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</si>
  <si>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</si>
  <si>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</si>
  <si>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</si>
  <si>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</si>
  <si>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</si>
  <si>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</si>
  <si>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</si>
  <si>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</si>
  <si>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</si>
  <si>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</si>
  <si>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</si>
  <si>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</si>
  <si>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</si>
  <si>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</si>
  <si>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</si>
  <si>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</si>
  <si>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</si>
  <si>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</si>
  <si>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</si>
  <si>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</si>
  <si>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</si>
  <si>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</si>
  <si>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</si>
  <si>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</si>
  <si>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</si>
  <si>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</si>
  <si>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</si>
  <si>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</si>
  <si>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</si>
  <si>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</si>
  <si>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</si>
  <si>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</si>
  <si>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</si>
  <si>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</si>
  <si>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</si>
  <si>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</si>
  <si>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</si>
  <si>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</si>
  <si>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</si>
  <si>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</si>
  <si>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</si>
  <si>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</si>
  <si>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</si>
  <si>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</si>
  <si>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</si>
  <si>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</si>
  <si>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</si>
  <si>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</si>
  <si>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</si>
  <si>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</si>
  <si>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</si>
  <si>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</si>
  <si>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</si>
  <si>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</si>
  <si>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</si>
  <si>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</si>
  <si>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</si>
  <si>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</si>
  <si>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</si>
  <si>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</si>
  <si>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</si>
  <si>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</si>
  <si>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</si>
  <si>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</si>
  <si>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</si>
  <si>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</si>
  <si>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</si>
  <si>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</si>
  <si>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</si>
  <si>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</si>
  <si>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</si>
  <si>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</si>
  <si>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</si>
  <si>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</si>
  <si>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</si>
  <si>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</si>
  <si>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</si>
  <si>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</si>
  <si>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</si>
  <si>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</si>
  <si>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</si>
  <si>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</si>
  <si>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</si>
  <si>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</si>
  <si>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</si>
  <si>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</si>
  <si>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</si>
  <si>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</si>
  <si>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</si>
  <si>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</si>
  <si>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</si>
  <si>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</si>
  <si>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</si>
  <si>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</si>
  <si>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</si>
  <si>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</si>
  <si>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</si>
  <si>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</si>
  <si>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</si>
  <si>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</si>
  <si>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</si>
  <si>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</si>
  <si>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</si>
  <si>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</si>
  <si>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</si>
  <si>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</si>
  <si>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</si>
  <si>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</si>
  <si>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</si>
  <si>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</si>
  <si>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</si>
  <si>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</si>
  <si>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</si>
  <si>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</si>
  <si>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</si>
  <si>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</si>
  <si>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</si>
  <si>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</si>
  <si>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</si>
  <si>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</si>
  <si>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</si>
  <si>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</si>
  <si>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</si>
  <si>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</si>
  <si>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</si>
  <si>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</si>
  <si>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</si>
  <si>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</si>
  <si>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</si>
  <si>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</si>
  <si>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</si>
  <si>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</si>
  <si>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</si>
  <si>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</si>
  <si>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</si>
  <si>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</si>
  <si>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</si>
  <si>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</si>
  <si>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</si>
  <si>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</si>
  <si>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</si>
  <si>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</si>
  <si>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</si>
  <si>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</si>
  <si>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</si>
  <si>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</si>
  <si>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</si>
  <si>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</si>
  <si>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</si>
  <si>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</si>
  <si>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</si>
  <si>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</si>
  <si>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</si>
  <si>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</si>
  <si>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</si>
  <si>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</si>
  <si>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</si>
  <si>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</si>
  <si>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</si>
  <si>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</si>
  <si>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</si>
  <si>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</si>
  <si>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</si>
  <si>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</si>
  <si>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</si>
  <si>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</si>
  <si>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</si>
  <si>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</si>
  <si>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</si>
  <si>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</si>
  <si>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</si>
  <si>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</si>
  <si>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</si>
  <si>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</si>
  <si>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</si>
  <si>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</si>
  <si>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</si>
  <si>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</si>
  <si>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</si>
  <si>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</si>
  <si>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</si>
  <si>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</si>
  <si>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</si>
  <si>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</si>
  <si>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</si>
  <si>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</si>
  <si>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</si>
  <si>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</si>
  <si>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</si>
  <si>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</si>
  <si>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</si>
  <si>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</si>
  <si>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</si>
  <si>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</si>
  <si>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</si>
  <si>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</si>
  <si>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</si>
  <si>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</si>
  <si>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</si>
  <si>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</si>
  <si>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</si>
  <si>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</si>
  <si>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</si>
  <si>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</si>
  <si>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</si>
  <si>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</si>
  <si>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</si>
  <si>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</si>
  <si>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</si>
  <si>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</si>
  <si>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</si>
  <si>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</si>
  <si>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</si>
  <si>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</si>
  <si>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</si>
  <si>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</si>
  <si>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</si>
  <si>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</si>
  <si>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</si>
  <si>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</si>
  <si>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</si>
  <si>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</si>
  <si>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</si>
  <si>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</si>
  <si>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</si>
  <si>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</si>
  <si>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</si>
  <si>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</si>
  <si>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</si>
  <si>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</si>
  <si>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</si>
  <si>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</si>
  <si>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</si>
  <si>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</si>
  <si>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</si>
  <si>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</si>
  <si>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</si>
  <si>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</si>
  <si>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</si>
  <si>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</si>
  <si>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</si>
  <si>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</si>
  <si>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</si>
  <si>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</si>
  <si>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</si>
  <si>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</si>
  <si>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</si>
  <si>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</si>
  <si>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</si>
  <si>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</si>
  <si>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</si>
  <si>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</si>
  <si>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</si>
  <si>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</si>
  <si>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</si>
  <si>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</si>
  <si>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</si>
  <si>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</si>
  <si>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</si>
  <si>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</si>
  <si>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</si>
  <si>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</si>
  <si>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</si>
  <si>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</si>
  <si>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</si>
  <si>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</si>
  <si>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</si>
  <si>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</si>
  <si>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</si>
  <si>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</si>
  <si>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</si>
  <si>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</si>
  <si>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</si>
  <si>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</si>
  <si>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</si>
  <si>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</si>
  <si>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</si>
  <si>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</si>
  <si>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</si>
  <si>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</si>
  <si>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</si>
  <si>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</si>
  <si>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</si>
  <si>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</si>
  <si>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</si>
  <si>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</si>
  <si>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</si>
  <si>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</si>
  <si>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</si>
  <si>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</si>
  <si>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</si>
  <si>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</si>
  <si>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</si>
  <si>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</si>
  <si>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</si>
  <si>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</si>
  <si>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</si>
  <si>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</si>
  <si>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</si>
  <si>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</si>
  <si>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</si>
  <si>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</si>
  <si>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</si>
  <si>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</si>
  <si>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</si>
  <si>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</si>
  <si>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</si>
  <si>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</si>
  <si>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</si>
  <si>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</si>
  <si>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</si>
  <si>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</si>
  <si>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</si>
  <si>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</si>
  <si>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</si>
  <si>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</si>
  <si>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</si>
  <si>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</si>
  <si>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</si>
  <si>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</si>
  <si>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</si>
  <si>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</si>
  <si>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</si>
  <si>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</si>
  <si>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</si>
  <si>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</si>
  <si>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</si>
  <si>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</si>
  <si>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</si>
  <si>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</si>
  <si>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</si>
  <si>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</si>
  <si>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</si>
  <si>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</si>
  <si>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</si>
  <si>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</si>
  <si>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</si>
  <si>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</si>
  <si>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</si>
  <si>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</si>
  <si>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</si>
  <si>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</si>
  <si>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</si>
  <si>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</si>
  <si>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</si>
  <si>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</si>
  <si>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</si>
  <si>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</si>
  <si>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</si>
  <si>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</si>
  <si>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</si>
  <si>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</si>
  <si>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</si>
  <si>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</si>
  <si>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</si>
  <si>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</si>
  <si>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</si>
  <si>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</si>
  <si>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</si>
  <si>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</si>
  <si>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</si>
  <si>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</si>
  <si>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</si>
  <si>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</si>
  <si>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</si>
  <si>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</si>
  <si>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</si>
  <si>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</si>
  <si>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</si>
  <si>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</si>
  <si>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</si>
  <si>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</si>
  <si>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</si>
  <si>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</si>
  <si>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</si>
  <si>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</si>
  <si>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</si>
  <si>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</si>
  <si>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</si>
  <si>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</si>
  <si>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</si>
  <si>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</si>
  <si>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</si>
  <si>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</si>
  <si>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</si>
  <si>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</si>
  <si>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</si>
  <si>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</si>
  <si>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</si>
  <si>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</si>
  <si>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</si>
  <si>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</si>
  <si>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</si>
  <si>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</si>
  <si>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</si>
  <si>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</si>
  <si>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</si>
  <si>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</si>
  <si>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</si>
  <si>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</si>
  <si>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</si>
  <si>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</si>
  <si>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</si>
  <si>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</si>
  <si>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</si>
  <si>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</si>
  <si>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</si>
  <si>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</si>
  <si>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</si>
  <si>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</si>
  <si>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</si>
  <si>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</si>
  <si>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</si>
  <si>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</si>
  <si>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</si>
  <si>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</si>
  <si>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</si>
  <si>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</si>
  <si>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</si>
  <si>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</si>
  <si>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</si>
  <si>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</si>
  <si>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</si>
  <si>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</si>
  <si>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</si>
  <si>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</si>
  <si>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</si>
  <si>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</si>
  <si>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</si>
  <si>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</si>
  <si>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</si>
  <si>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</si>
  <si>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</si>
  <si>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</si>
  <si>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</si>
  <si>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</si>
  <si>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</si>
  <si>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</si>
  <si>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</si>
  <si>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</si>
  <si>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</si>
  <si>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</si>
  <si>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</si>
  <si>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</si>
  <si>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</si>
  <si>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</si>
  <si>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</si>
  <si>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</si>
  <si>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</si>
  <si>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</si>
  <si>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</si>
  <si>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</si>
  <si>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</si>
  <si>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</si>
  <si>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</si>
  <si>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</si>
  <si>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</si>
  <si>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</si>
  <si>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</si>
  <si>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</si>
  <si>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</si>
  <si>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</si>
  <si>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</si>
  <si>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</si>
  <si>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</si>
  <si>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</si>
  <si>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</si>
  <si>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</si>
  <si>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</si>
  <si>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</si>
  <si>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</si>
  <si>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</si>
  <si>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</si>
  <si>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</si>
  <si>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</si>
  <si>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</si>
  <si>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</si>
  <si>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</si>
  <si>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</si>
  <si>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</si>
  <si>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</si>
  <si>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</si>
  <si>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</si>
  <si>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</si>
  <si>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</si>
  <si>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</si>
  <si>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</si>
  <si>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</si>
  <si>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</si>
  <si>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</si>
  <si>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</si>
  <si>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</si>
  <si>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</si>
  <si>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</si>
  <si>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</si>
  <si>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</si>
  <si>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</si>
  <si>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</si>
  <si>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</si>
  <si>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</si>
  <si>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</si>
  <si>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</si>
  <si>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</si>
  <si>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</si>
  <si>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</si>
  <si>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</si>
  <si>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</si>
  <si>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</si>
  <si>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</si>
  <si>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</si>
  <si>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</si>
  <si>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</si>
  <si>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</si>
  <si>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</si>
  <si>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</si>
  <si>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</si>
  <si>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</si>
  <si>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</si>
  <si>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</si>
  <si>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</si>
  <si>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</si>
  <si>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</si>
  <si>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</si>
  <si>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</si>
  <si>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</si>
  <si>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</si>
  <si>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</si>
  <si>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</si>
  <si>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</si>
  <si>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</si>
  <si>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</si>
  <si>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</si>
  <si>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</si>
  <si>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</si>
  <si>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</si>
  <si>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</si>
  <si>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</si>
  <si>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</si>
  <si>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</si>
  <si>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</si>
  <si>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</si>
  <si>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</si>
  <si>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</si>
  <si>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</si>
  <si>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</si>
  <si>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</si>
  <si>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</si>
  <si>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</si>
  <si>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</si>
  <si>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</si>
  <si>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</si>
  <si>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</si>
  <si>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</si>
  <si>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</si>
  <si>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</si>
  <si>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</si>
  <si>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</si>
  <si>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</si>
  <si>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</si>
  <si>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</si>
  <si>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</si>
  <si>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</si>
  <si>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</si>
  <si>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</si>
  <si>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</si>
  <si>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</si>
  <si>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</si>
  <si>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</si>
  <si>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</si>
  <si>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</si>
  <si>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</si>
  <si>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</si>
  <si>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</si>
  <si>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</si>
  <si>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</si>
  <si>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</si>
  <si>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</si>
  <si>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</si>
  <si>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</si>
  <si>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</si>
  <si>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</si>
  <si>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</si>
  <si>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</si>
  <si>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</si>
  <si>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</si>
  <si>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</si>
  <si>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</si>
  <si>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</si>
  <si>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</si>
  <si>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</si>
  <si>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</si>
  <si>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</si>
  <si>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</si>
  <si>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</si>
  <si>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</si>
  <si>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</si>
  <si>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</si>
  <si>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</si>
  <si>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</si>
  <si>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</si>
  <si>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</si>
  <si>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</si>
  <si>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</si>
  <si>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</si>
  <si>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</si>
  <si>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</si>
  <si>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</si>
  <si>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</si>
  <si>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</si>
  <si>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</si>
  <si>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</si>
  <si>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</si>
  <si>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</si>
  <si>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</si>
  <si>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</si>
  <si>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</si>
  <si>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</si>
  <si>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</si>
  <si>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</si>
  <si>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</si>
  <si>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</si>
  <si>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</si>
  <si>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</si>
  <si>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</si>
  <si>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</si>
  <si>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</si>
  <si>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</si>
  <si>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</si>
  <si>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</si>
  <si>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</si>
  <si>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</si>
  <si>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</si>
  <si>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</si>
  <si>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</si>
  <si>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</si>
  <si>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</si>
  <si>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</si>
  <si>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</si>
  <si>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</si>
  <si>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</si>
  <si>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</si>
  <si>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</si>
  <si>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</si>
  <si>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</si>
  <si>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</si>
  <si>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</si>
  <si>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</si>
  <si>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</si>
  <si>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</si>
  <si>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</si>
  <si>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</si>
  <si>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</si>
  <si>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</si>
  <si>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</si>
  <si>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</si>
  <si>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</si>
  <si>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</si>
  <si>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</si>
  <si>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</si>
  <si>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</si>
  <si>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</si>
  <si>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</si>
  <si>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</si>
  <si>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</si>
  <si>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</si>
  <si>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</si>
  <si>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</si>
  <si>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</si>
  <si>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</si>
  <si>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</si>
  <si>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</si>
  <si>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</si>
  <si>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</si>
  <si>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</si>
  <si>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</si>
  <si>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</si>
  <si>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</si>
  <si>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</si>
  <si>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</si>
  <si>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</si>
  <si>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</si>
  <si>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</si>
  <si>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</si>
  <si>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</si>
  <si>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</si>
  <si>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</si>
  <si>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</si>
  <si>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</si>
  <si>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</si>
  <si>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</si>
  <si>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</si>
  <si>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</si>
  <si>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</si>
  <si>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</si>
  <si>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</si>
  <si>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</si>
  <si>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</si>
  <si>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</si>
  <si>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</si>
  <si>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</si>
  <si>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</si>
  <si>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</si>
  <si>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</si>
  <si>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</si>
  <si>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</si>
  <si>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</si>
  <si>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</si>
  <si>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</si>
  <si>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</si>
  <si>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</si>
  <si>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</si>
  <si>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</si>
  <si>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</si>
  <si>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</si>
  <si>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</si>
  <si>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</si>
  <si>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</si>
  <si>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</si>
  <si>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</si>
  <si>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</si>
  <si>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</si>
  <si>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</si>
  <si>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</si>
  <si>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</si>
  <si>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</si>
  <si>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</si>
  <si>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</si>
  <si>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</si>
  <si>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</si>
  <si>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</si>
  <si>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</si>
  <si>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</si>
  <si>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</si>
  <si>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</si>
  <si>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</si>
  <si>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</si>
  <si>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</si>
  <si>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</si>
  <si>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</si>
  <si>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</si>
  <si>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</si>
  <si>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</si>
  <si>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</si>
  <si>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</si>
  <si>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</si>
  <si>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</si>
  <si>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</si>
  <si>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</si>
  <si>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</si>
  <si>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</si>
  <si>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</si>
  <si>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</si>
  <si>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</si>
  <si>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</si>
  <si>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</si>
  <si>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</si>
  <si>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</si>
  <si>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</si>
  <si>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</si>
  <si>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</si>
  <si>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</si>
  <si>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</si>
  <si>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</si>
  <si>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</si>
  <si>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</si>
  <si>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</si>
  <si>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</si>
  <si>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</si>
  <si>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</si>
  <si>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</si>
  <si>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</si>
  <si>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</si>
  <si>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</si>
  <si>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</si>
  <si>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</si>
  <si>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</si>
  <si>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</si>
  <si>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</si>
  <si>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</si>
  <si>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</si>
  <si>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</si>
  <si>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</si>
  <si>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</si>
  <si>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</si>
  <si>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</si>
  <si>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</si>
  <si>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</si>
  <si>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</si>
  <si>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</si>
  <si>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</si>
  <si>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</si>
  <si>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</si>
  <si>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</si>
  <si>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</si>
  <si>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</si>
  <si>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</si>
  <si>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</si>
  <si>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</si>
  <si>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</si>
  <si>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</si>
  <si>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</si>
  <si>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</si>
  <si>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</si>
  <si>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</si>
  <si>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</si>
  <si>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</si>
  <si>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</si>
  <si>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</si>
  <si>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</si>
  <si>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</si>
  <si>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</si>
  <si>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</si>
  <si>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</si>
  <si>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</si>
  <si>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</si>
  <si>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</si>
  <si>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</si>
  <si>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</si>
  <si>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</si>
  <si>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</si>
  <si>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</si>
  <si>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</si>
  <si>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</si>
  <si>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</si>
  <si>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</si>
  <si>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</si>
  <si>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</si>
  <si>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</si>
  <si>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</si>
  <si>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</si>
  <si>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</si>
  <si>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</si>
  <si>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</si>
  <si>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</si>
  <si>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</si>
  <si>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</si>
  <si>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</si>
  <si>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</si>
  <si>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</si>
  <si>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</si>
  <si>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</si>
  <si>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</si>
  <si>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</si>
  <si>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</si>
  <si>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</si>
  <si>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</si>
  <si>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</si>
  <si>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</si>
  <si>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</si>
  <si>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</si>
  <si>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</si>
  <si>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</si>
  <si>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</si>
  <si>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</si>
  <si>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</si>
  <si>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</si>
  <si>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</si>
  <si>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</si>
  <si>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</si>
  <si>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</si>
  <si>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</si>
  <si>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</si>
  <si>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</si>
  <si>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</si>
  <si>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</si>
  <si>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</si>
  <si>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</si>
  <si>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</si>
  <si>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</si>
  <si>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</si>
  <si>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</si>
  <si>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</si>
  <si>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</si>
  <si>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</si>
  <si>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</si>
  <si>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</si>
  <si>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</si>
  <si>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</si>
  <si>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</si>
  <si>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</si>
  <si>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</si>
  <si>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</si>
  <si>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</si>
  <si>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</si>
  <si>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</si>
  <si>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</si>
  <si>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</si>
  <si>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</si>
  <si>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</si>
  <si>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</si>
  <si>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</si>
  <si>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</si>
  <si>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</si>
  <si>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</si>
  <si>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</si>
  <si>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</si>
  <si>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</si>
  <si>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</si>
  <si>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</si>
  <si>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</si>
  <si>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</si>
  <si>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</si>
  <si>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</si>
  <si>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</si>
  <si>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</si>
  <si>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</si>
  <si>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</si>
  <si>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</si>
  <si>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</si>
  <si>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</si>
  <si>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</si>
  <si>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</si>
  <si>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</si>
  <si>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</si>
  <si>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</si>
  <si>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</si>
  <si>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</si>
  <si>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</si>
  <si>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</si>
  <si>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</si>
  <si>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</si>
  <si>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</si>
  <si>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</si>
  <si>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</si>
  <si>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</si>
  <si>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</si>
  <si>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</si>
  <si>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</si>
  <si>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</si>
  <si>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</si>
  <si>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</si>
  <si>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</si>
  <si>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</si>
  <si>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</si>
  <si>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</si>
  <si>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</si>
  <si>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</si>
  <si>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</si>
  <si>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</si>
  <si>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</si>
  <si>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</si>
  <si>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</si>
  <si>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</si>
  <si>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</si>
  <si>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</si>
  <si>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</si>
  <si>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</si>
  <si>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</si>
  <si>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</si>
  <si>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</si>
  <si>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</si>
  <si>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</si>
  <si>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</si>
  <si>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</si>
  <si>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</si>
  <si>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</si>
  <si>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</si>
  <si>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</si>
  <si>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</si>
  <si>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</si>
  <si>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</si>
  <si>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</si>
  <si>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</si>
  <si>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</si>
  <si>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</si>
  <si>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</si>
  <si>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</si>
  <si>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</si>
  <si>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</si>
  <si>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</si>
  <si>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</si>
  <si>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</si>
  <si>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</si>
  <si>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</si>
  <si>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</si>
  <si>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</si>
  <si>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</si>
  <si>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</si>
  <si>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</si>
  <si>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</si>
  <si>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</si>
  <si>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</si>
  <si>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</si>
  <si>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</si>
  <si>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</si>
  <si>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</si>
  <si>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</si>
  <si>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</si>
  <si>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</si>
  <si>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</si>
  <si>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</si>
  <si>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</si>
  <si>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</si>
  <si>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</si>
  <si>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</si>
  <si>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</si>
  <si>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</si>
  <si>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</si>
  <si>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</si>
  <si>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</si>
  <si>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</si>
  <si>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</si>
  <si>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</si>
  <si>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</si>
  <si>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</si>
  <si>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</si>
  <si>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</si>
  <si>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</si>
  <si>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</si>
  <si>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</si>
  <si>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</si>
  <si>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</si>
  <si>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</si>
  <si>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</si>
  <si>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</si>
  <si>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</si>
  <si>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</si>
  <si>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</si>
  <si>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</si>
  <si>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</si>
  <si>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</si>
  <si>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</si>
  <si>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</si>
  <si>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</si>
  <si>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</si>
  <si>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</si>
  <si>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</si>
  <si>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</si>
  <si>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</si>
  <si>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</si>
  <si>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</si>
  <si>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</si>
  <si>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</si>
  <si>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</si>
  <si>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</si>
  <si>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</si>
  <si>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</si>
  <si>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</si>
  <si>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</si>
  <si>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</si>
  <si>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</si>
  <si>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</si>
  <si>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</si>
  <si>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</si>
  <si>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</si>
  <si>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</si>
  <si>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</si>
  <si>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</si>
  <si>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</si>
  <si>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</si>
  <si>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</si>
  <si>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</si>
  <si>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</si>
  <si>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</si>
  <si>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</si>
  <si>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</si>
  <si>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</si>
  <si>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</si>
  <si>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</si>
  <si>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</si>
  <si>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</si>
  <si>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</si>
  <si>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</si>
  <si>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</si>
  <si>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</si>
  <si>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</si>
  <si>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</si>
  <si>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</si>
  <si>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</si>
  <si>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</si>
  <si>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</si>
  <si>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</si>
  <si>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</si>
  <si>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</si>
  <si>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</si>
  <si>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</si>
  <si>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</si>
  <si>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</si>
  <si>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</si>
  <si>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</si>
  <si>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</si>
  <si>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</si>
  <si>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</si>
  <si>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</si>
  <si>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</si>
  <si>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</si>
  <si>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</si>
  <si>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</si>
  <si>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</si>
  <si>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</si>
  <si>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</si>
  <si>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</si>
  <si>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</si>
  <si>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</si>
  <si>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</si>
  <si>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</si>
  <si>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</si>
  <si>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</si>
  <si>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</si>
  <si>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</si>
  <si>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</si>
  <si>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</si>
  <si>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</si>
  <si>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</si>
  <si>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</si>
  <si>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</si>
  <si>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</si>
  <si>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</si>
  <si>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</si>
  <si>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</si>
  <si>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</si>
  <si>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</si>
  <si>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</si>
  <si>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</si>
  <si>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</si>
  <si>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</si>
  <si>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</si>
  <si>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</si>
  <si>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</si>
  <si>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</si>
  <si>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</si>
  <si>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</si>
  <si>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</si>
  <si>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</si>
  <si>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</si>
  <si>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</si>
  <si>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</si>
  <si>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</si>
  <si>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</si>
  <si>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</si>
  <si>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</si>
  <si>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</si>
  <si>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</si>
  <si>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</si>
  <si>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</si>
  <si>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</si>
  <si>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</si>
  <si>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</si>
  <si>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</si>
  <si>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</si>
  <si>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</si>
  <si>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</si>
  <si>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</si>
  <si>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</si>
  <si>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</si>
  <si>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</si>
  <si>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</si>
  <si>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</si>
  <si>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</si>
  <si>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</si>
  <si>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</si>
  <si>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</si>
  <si>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</si>
  <si>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</si>
  <si>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</si>
  <si>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</si>
  <si>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</si>
  <si>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</si>
  <si>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</si>
  <si>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</si>
  <si>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</si>
  <si>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</si>
  <si>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</si>
  <si>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</si>
  <si>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</si>
  <si>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</si>
  <si>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</si>
  <si>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</si>
  <si>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</si>
  <si>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</si>
  <si>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</si>
  <si>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</si>
  <si>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</si>
  <si>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</si>
  <si>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</si>
  <si>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</si>
  <si>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</si>
  <si>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</si>
  <si>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</si>
  <si>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</si>
  <si>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</si>
  <si>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</si>
  <si>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</si>
  <si>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</si>
  <si>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</si>
  <si>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</si>
  <si>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</si>
  <si>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</si>
  <si>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</si>
  <si>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</si>
  <si>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</si>
  <si>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</si>
  <si>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</si>
  <si>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</si>
  <si>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</si>
  <si>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</si>
  <si>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</si>
  <si>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</si>
  <si>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</si>
  <si>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</si>
  <si>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</si>
  <si>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</si>
  <si>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</si>
  <si>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</si>
  <si>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</si>
  <si>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</si>
  <si>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</si>
  <si>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</si>
  <si>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</si>
  <si>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</si>
  <si>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</si>
  <si>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</si>
  <si>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</si>
  <si>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</si>
  <si>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</si>
  <si>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</si>
  <si>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</si>
  <si>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</si>
  <si>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</si>
  <si>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</si>
  <si>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</si>
  <si>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</si>
  <si>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</si>
  <si>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</si>
  <si>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</si>
  <si>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</si>
  <si>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</si>
  <si>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</si>
  <si>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</si>
  <si>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</si>
  <si>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</si>
  <si>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</si>
  <si>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</si>
  <si>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</si>
  <si>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</si>
  <si>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</si>
  <si>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</si>
  <si>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</si>
  <si>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</si>
  <si>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</si>
  <si>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</si>
  <si>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</si>
  <si>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</si>
  <si>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</si>
  <si>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</si>
  <si>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</si>
  <si>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</si>
  <si>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</si>
  <si>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</si>
  <si>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</si>
  <si>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</si>
  <si>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</si>
  <si>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</si>
  <si>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</si>
  <si>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</si>
  <si>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</si>
  <si>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</si>
  <si>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</si>
  <si>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</si>
  <si>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</si>
  <si>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</si>
  <si>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</si>
  <si>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</si>
  <si>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</si>
  <si>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</si>
  <si>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</si>
  <si>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</si>
  <si>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</si>
  <si>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</si>
  <si>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</si>
  <si>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</si>
  <si>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</si>
  <si>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</si>
  <si>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</si>
  <si>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</si>
  <si>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</si>
  <si>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</si>
  <si>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</si>
  <si>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</si>
  <si>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</si>
  <si>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</si>
  <si>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</si>
  <si>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</si>
  <si>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</si>
  <si>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</si>
  <si>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</si>
  <si>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</si>
  <si>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</si>
  <si>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</si>
  <si>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</si>
  <si>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</si>
  <si>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</si>
  <si>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</si>
  <si>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</si>
  <si>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</si>
  <si>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</si>
  <si>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</si>
  <si>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</si>
  <si>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</si>
  <si>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</si>
  <si>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</si>
  <si>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</si>
  <si>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</si>
  <si>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</si>
  <si>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</si>
  <si>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</si>
  <si>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</si>
  <si>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</si>
  <si>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</si>
  <si>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</si>
  <si>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</si>
  <si>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</si>
  <si>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</si>
  <si>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</si>
  <si>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</si>
  <si>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</si>
  <si>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</si>
  <si>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</si>
  <si>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</si>
  <si>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</si>
  <si>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</si>
  <si>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</si>
  <si>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</si>
  <si>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</si>
  <si>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</si>
  <si>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</si>
  <si>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</si>
  <si>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</si>
  <si>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</si>
  <si>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</si>
  <si>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</si>
  <si>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</si>
  <si>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</si>
  <si>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</si>
  <si>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</si>
  <si>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</si>
  <si>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</si>
  <si>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</si>
  <si>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</si>
  <si>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</si>
  <si>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</si>
  <si>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</si>
  <si>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</si>
  <si>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</si>
  <si>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</si>
  <si>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</si>
  <si>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</si>
  <si>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</si>
  <si>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</si>
  <si>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</si>
  <si>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</si>
  <si>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</si>
  <si>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</si>
  <si>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</si>
  <si>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</si>
  <si>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</si>
  <si>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</si>
  <si>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</si>
  <si>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</si>
  <si>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</si>
  <si>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</si>
  <si>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</si>
  <si>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</si>
  <si>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</si>
  <si>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</si>
  <si>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</si>
  <si>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</si>
  <si>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</si>
  <si>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</si>
  <si>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</si>
  <si>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</si>
  <si>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</si>
  <si>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</si>
  <si>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</si>
  <si>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</si>
  <si>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</si>
  <si>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</si>
  <si>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</si>
  <si>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</si>
  <si>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</si>
  <si>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</si>
  <si>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</si>
  <si>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</si>
  <si>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</si>
  <si>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</si>
  <si>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</si>
  <si>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</si>
  <si>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</si>
  <si>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</si>
  <si>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</si>
  <si>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</si>
  <si>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</si>
  <si>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</si>
  <si>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</si>
  <si>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</si>
  <si>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</si>
  <si>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</si>
  <si>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</si>
  <si>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</si>
  <si>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</si>
  <si>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</si>
  <si>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</si>
  <si>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</si>
  <si>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</si>
  <si>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</si>
  <si>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</si>
  <si>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</si>
  <si>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</si>
  <si>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</si>
  <si>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</si>
  <si>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</si>
  <si>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</si>
  <si>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</si>
  <si>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</si>
  <si>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</si>
  <si>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</si>
  <si>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</si>
  <si>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</si>
  <si>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</si>
  <si>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</si>
  <si>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</si>
  <si>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</si>
  <si>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</si>
  <si>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</si>
  <si>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</si>
  <si>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</si>
  <si>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</si>
  <si>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</si>
  <si>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</si>
  <si>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</si>
  <si>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</si>
  <si>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</si>
  <si>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</si>
  <si>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</si>
  <si>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</si>
  <si>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</si>
  <si>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</si>
  <si>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</si>
  <si>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</si>
  <si>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</si>
  <si>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</si>
  <si>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</si>
  <si>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</si>
  <si>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</si>
  <si>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</si>
  <si>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</si>
  <si>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</si>
  <si>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</si>
  <si>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</si>
  <si>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</si>
  <si>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</si>
  <si>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</si>
  <si>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</si>
  <si>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</si>
  <si>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</si>
  <si>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</si>
  <si>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</si>
  <si>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</si>
  <si>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</si>
  <si>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</si>
  <si>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</si>
  <si>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</si>
  <si>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</si>
  <si>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</si>
  <si>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</si>
  <si>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</si>
  <si>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</si>
  <si>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</si>
  <si>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</si>
  <si>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</si>
  <si>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</si>
  <si>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</si>
  <si>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</si>
  <si>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</si>
  <si>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</si>
  <si>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</si>
  <si>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</si>
  <si>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</si>
  <si>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</si>
  <si>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</si>
  <si>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</si>
  <si>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</si>
  <si>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</si>
  <si>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</si>
  <si>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</si>
  <si>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</si>
  <si>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</si>
  <si>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</si>
  <si>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</si>
  <si>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</si>
  <si>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</si>
  <si>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</si>
  <si>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</si>
  <si>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</si>
  <si>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</si>
  <si>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</si>
  <si>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</si>
  <si>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</si>
  <si>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</si>
  <si>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</si>
  <si>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</si>
  <si>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</si>
  <si>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</si>
  <si>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</si>
  <si>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</si>
  <si>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</si>
  <si>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</si>
  <si>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</si>
  <si>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</si>
  <si>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</si>
  <si>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</si>
  <si>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</si>
  <si>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</si>
  <si>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</si>
  <si>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</si>
  <si>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</si>
  <si>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</si>
  <si>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</si>
  <si>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</si>
  <si>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</si>
  <si>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</si>
  <si>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</si>
  <si>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</si>
  <si>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</si>
  <si>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</si>
  <si>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</si>
  <si>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</si>
  <si>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</si>
  <si>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</si>
  <si>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</si>
  <si>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</si>
  <si>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</si>
  <si>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</si>
  <si>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</si>
  <si>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</si>
  <si>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</si>
  <si>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</si>
  <si>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</si>
  <si>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</si>
  <si>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</si>
  <si>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</si>
  <si>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</si>
  <si>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</si>
  <si>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</si>
  <si>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</si>
  <si>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</si>
  <si>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</si>
  <si>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</si>
  <si>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</si>
  <si>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</si>
  <si>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</si>
  <si>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</si>
  <si>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</si>
  <si>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</si>
  <si>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</si>
  <si>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</si>
  <si>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</si>
  <si>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</si>
  <si>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</si>
  <si>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</si>
  <si>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</si>
  <si>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</si>
  <si>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</si>
  <si>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</si>
  <si>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</si>
  <si>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</si>
  <si>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</si>
  <si>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</si>
  <si>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</si>
  <si>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</si>
  <si>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</si>
  <si>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</si>
  <si>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</si>
  <si>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</si>
  <si>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</si>
  <si>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</si>
  <si>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</si>
  <si>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</si>
  <si>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</si>
  <si>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</si>
  <si>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</si>
  <si>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</si>
  <si>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</si>
  <si>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</si>
  <si>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</si>
  <si>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</si>
  <si>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</si>
  <si>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</si>
  <si>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</si>
  <si>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</si>
  <si>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</si>
  <si>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</si>
  <si>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</si>
  <si>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</si>
  <si>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</si>
  <si>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</si>
  <si>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</si>
  <si>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</si>
  <si>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</si>
  <si>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</si>
  <si>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</si>
  <si>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</si>
  <si>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</si>
  <si>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</si>
  <si>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</si>
  <si>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</si>
  <si>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</si>
  <si>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</si>
  <si>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</si>
  <si>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</si>
  <si>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</si>
  <si>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</si>
  <si>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</si>
  <si>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</si>
  <si>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</si>
  <si>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</si>
  <si>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</si>
  <si>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</si>
  <si>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</si>
  <si>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</si>
  <si>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</si>
  <si>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</si>
  <si>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</si>
  <si>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</si>
  <si>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</si>
  <si>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</si>
  <si>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</si>
  <si>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</si>
  <si>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</si>
  <si>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</si>
  <si>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</si>
  <si>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</si>
  <si>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</si>
  <si>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</si>
  <si>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</si>
  <si>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</si>
  <si>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</si>
  <si>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</si>
  <si>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</si>
  <si>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</si>
  <si>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</si>
  <si>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</si>
  <si>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</si>
  <si>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</si>
  <si>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</si>
  <si>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</si>
  <si>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</si>
  <si>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</si>
  <si>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</si>
  <si>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</si>
  <si>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</si>
  <si>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</si>
  <si>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</si>
  <si>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</si>
  <si>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</si>
  <si>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</si>
  <si>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</si>
  <si>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</si>
  <si>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</si>
  <si>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</si>
  <si>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</si>
  <si>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</si>
  <si>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</si>
  <si>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</si>
  <si>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</si>
  <si>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</si>
  <si>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</si>
  <si>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</si>
  <si>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</si>
  <si>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</si>
  <si>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</si>
  <si>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</si>
  <si>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</si>
  <si>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</si>
  <si>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</si>
  <si>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</si>
  <si>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</si>
  <si>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</si>
  <si>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</si>
  <si>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</si>
  <si>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</si>
  <si>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</si>
  <si>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</si>
  <si>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</si>
  <si>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</si>
  <si>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</si>
  <si>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</si>
  <si>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</si>
  <si>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</si>
  <si>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</si>
  <si>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</si>
  <si>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</si>
  <si>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</si>
  <si>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</si>
  <si>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</si>
  <si>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</si>
  <si>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</si>
  <si>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</si>
  <si>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</si>
  <si>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</si>
  <si>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</si>
  <si>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</si>
  <si>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</si>
  <si>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</si>
  <si>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</si>
  <si>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</si>
  <si>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</si>
  <si>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</si>
  <si>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</si>
  <si>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</si>
  <si>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</si>
  <si>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</si>
  <si>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</si>
  <si>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</si>
  <si>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</si>
  <si>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</si>
  <si>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</si>
  <si>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</si>
  <si>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</si>
  <si>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</si>
  <si>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</si>
  <si>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</si>
  <si>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</si>
  <si>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</si>
  <si>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</si>
  <si>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</si>
  <si>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</si>
  <si>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</si>
  <si>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</si>
  <si>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</si>
  <si>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</si>
  <si>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</si>
  <si>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</si>
  <si>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</si>
  <si>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</si>
  <si>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</si>
  <si>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</si>
  <si>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</si>
  <si>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</si>
  <si>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</si>
  <si>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</si>
  <si>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</si>
  <si>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</si>
  <si>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</si>
  <si>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</si>
  <si>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</si>
  <si>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</si>
  <si>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</si>
  <si>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</si>
  <si>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</si>
  <si>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</si>
  <si>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</si>
  <si>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</si>
  <si>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</si>
  <si>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</si>
  <si>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</si>
  <si>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</si>
  <si>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</si>
  <si>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</si>
  <si>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</si>
  <si>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</si>
  <si>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</si>
  <si>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</si>
  <si>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</si>
  <si>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</si>
  <si>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</si>
  <si>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</si>
  <si>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</si>
  <si>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</si>
  <si>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</si>
  <si>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</si>
  <si>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</si>
  <si>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</si>
  <si>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</si>
  <si>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</si>
  <si>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</si>
  <si>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</si>
  <si>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</si>
  <si>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</si>
  <si>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</si>
  <si>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</si>
  <si>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</si>
  <si>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</si>
  <si>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</si>
  <si>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</si>
  <si>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</si>
  <si>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</si>
  <si>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</si>
  <si>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</si>
  <si>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</si>
  <si>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</si>
  <si>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</si>
  <si>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</si>
  <si>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</si>
  <si>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</si>
  <si>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</si>
  <si>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</si>
  <si>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</si>
  <si>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</si>
  <si>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</si>
  <si>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</si>
  <si>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</si>
  <si>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</si>
  <si>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</si>
  <si>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</si>
  <si>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</si>
  <si>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</si>
  <si>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</si>
  <si>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</si>
  <si>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</si>
  <si>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</si>
  <si>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</si>
  <si>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</si>
  <si>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</si>
  <si>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</si>
  <si>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</si>
  <si>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</si>
  <si>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</si>
  <si>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</si>
  <si>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</si>
  <si>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</si>
  <si>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</si>
  <si>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</si>
  <si>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</si>
  <si>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</si>
  <si>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</si>
  <si>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</si>
  <si>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</si>
  <si>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</si>
  <si>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</si>
  <si>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</si>
  <si>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</si>
  <si>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</si>
  <si>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</si>
  <si>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</si>
  <si>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</si>
  <si>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</si>
  <si>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</si>
  <si>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</si>
  <si>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</si>
  <si>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</si>
  <si>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</si>
  <si>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</si>
  <si>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</si>
  <si>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</si>
  <si>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</si>
  <si>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</si>
  <si>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</si>
  <si>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</si>
  <si>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</si>
  <si>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</si>
  <si>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</si>
  <si>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</si>
  <si>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</si>
  <si>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</si>
  <si>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</si>
  <si>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</si>
  <si>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</si>
  <si>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</si>
  <si>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</si>
  <si>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</si>
  <si>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</si>
  <si>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</si>
  <si>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</si>
  <si>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</si>
  <si>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</si>
  <si>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</si>
  <si>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</si>
  <si>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</si>
  <si>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</si>
  <si>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</si>
  <si>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</si>
  <si>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</si>
  <si>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</si>
  <si>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</si>
  <si>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</si>
  <si>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</si>
  <si>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</si>
  <si>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</si>
  <si>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</si>
  <si>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</si>
  <si>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</si>
  <si>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</si>
  <si>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</si>
  <si>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</si>
  <si>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</si>
  <si>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</si>
  <si>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</si>
  <si>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</si>
  <si>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</si>
  <si>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</si>
  <si>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</si>
  <si>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</si>
  <si>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</si>
  <si>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</si>
  <si>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</si>
  <si>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</si>
  <si>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</si>
  <si>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</si>
  <si>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</si>
  <si>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</si>
  <si>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</si>
  <si>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</si>
  <si>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</si>
  <si>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</si>
  <si>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</si>
  <si>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</si>
  <si>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</si>
  <si>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</si>
  <si>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</si>
  <si>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</si>
  <si>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</si>
  <si>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</si>
  <si>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</si>
  <si>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</si>
  <si>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</si>
  <si>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</si>
  <si>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</si>
  <si>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</si>
  <si>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</si>
  <si>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</si>
  <si>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</si>
  <si>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</si>
  <si>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</si>
  <si>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</si>
  <si>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</si>
  <si>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</si>
  <si>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</si>
  <si>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</si>
  <si>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</si>
  <si>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</si>
  <si>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</si>
  <si>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</si>
  <si>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</si>
  <si>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</si>
  <si>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</si>
  <si>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</si>
  <si>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</si>
  <si>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</si>
  <si>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</si>
  <si>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</si>
  <si>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</si>
  <si>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</si>
  <si>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</si>
  <si>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</si>
  <si>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</si>
  <si>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</si>
  <si>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</si>
  <si>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</si>
  <si>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</si>
  <si>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</si>
  <si>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</si>
  <si>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</si>
  <si>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</si>
  <si>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</si>
  <si>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</si>
  <si>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</si>
  <si>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</si>
  <si>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</si>
  <si>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</si>
  <si>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</si>
  <si>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</si>
  <si>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</si>
  <si>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</si>
  <si>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</si>
  <si>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</si>
  <si>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</si>
  <si>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</si>
  <si>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</si>
  <si>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</si>
  <si>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</si>
  <si>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</si>
  <si>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</si>
  <si>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</si>
  <si>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</si>
  <si>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</si>
  <si>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</si>
  <si>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</si>
  <si>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</si>
  <si>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</si>
  <si>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</si>
  <si>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</si>
  <si>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</si>
  <si>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</si>
  <si>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</si>
  <si>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</si>
  <si>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</si>
  <si>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</si>
  <si>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</si>
  <si>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</si>
  <si>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</si>
  <si>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</si>
  <si>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</si>
  <si>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</si>
  <si>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</si>
  <si>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</si>
  <si>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</si>
  <si>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</si>
  <si>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</si>
  <si>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</si>
  <si>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</si>
  <si>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</si>
  <si>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</si>
  <si>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</si>
  <si>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</si>
  <si>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</si>
  <si>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</si>
  <si>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</si>
  <si>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</si>
  <si>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</si>
  <si>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</si>
  <si>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</si>
  <si>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</si>
  <si>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</si>
  <si>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</si>
  <si>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</si>
  <si>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</si>
  <si>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</si>
  <si>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</si>
  <si>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</si>
  <si>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</si>
  <si>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</si>
  <si>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</si>
  <si>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</si>
  <si>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</si>
  <si>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</si>
  <si>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</si>
  <si>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</si>
  <si>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</si>
  <si>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</si>
  <si>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</si>
  <si>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</si>
  <si>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</si>
  <si>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</si>
  <si>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</si>
  <si>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</si>
  <si>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</si>
  <si>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</si>
  <si>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</si>
  <si>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</si>
  <si>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</si>
  <si>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</si>
  <si>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</si>
  <si>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</si>
  <si>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</si>
  <si>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</si>
  <si>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</si>
  <si>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</si>
  <si>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</si>
  <si>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</si>
  <si>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</si>
  <si>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</si>
  <si>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</si>
  <si>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</si>
  <si>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</si>
  <si>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</si>
  <si>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</si>
  <si>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</si>
  <si>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</si>
  <si>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</si>
  <si>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</si>
  <si>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</si>
  <si>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</si>
  <si>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</si>
  <si>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</si>
  <si>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</si>
  <si>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</si>
  <si>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</si>
  <si>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</si>
  <si>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</si>
  <si>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</si>
  <si>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</si>
  <si>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</si>
  <si>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</si>
  <si>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</si>
  <si>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</si>
  <si>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</si>
  <si>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</si>
  <si>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</si>
  <si>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</si>
  <si>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</si>
  <si>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</si>
  <si>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</si>
  <si>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</si>
  <si>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</si>
  <si>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</si>
  <si>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</si>
  <si>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</si>
  <si>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</si>
  <si>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</si>
  <si>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</si>
  <si>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</si>
  <si>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</si>
  <si>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</si>
  <si>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</si>
  <si>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</si>
  <si>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</si>
  <si>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</si>
  <si>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</si>
  <si>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</si>
  <si>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</si>
  <si>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</si>
  <si>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</si>
  <si>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</si>
  <si>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</si>
  <si>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</si>
  <si>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</si>
  <si>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</si>
  <si>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</si>
  <si>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</si>
  <si>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</si>
  <si>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</si>
  <si>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</si>
  <si>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</si>
  <si>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</si>
  <si>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</si>
  <si>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</si>
  <si>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</si>
  <si>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</si>
  <si>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</si>
  <si>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</si>
  <si>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</si>
  <si>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</si>
  <si>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</si>
  <si>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</si>
  <si>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</si>
  <si>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</si>
  <si>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</si>
  <si>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</si>
  <si>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</si>
  <si>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</si>
  <si>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</si>
  <si>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</si>
  <si>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</si>
  <si>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</si>
  <si>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</si>
  <si>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</si>
  <si>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</si>
  <si>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</si>
  <si>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</si>
  <si>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</si>
  <si>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</si>
  <si>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</si>
  <si>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</si>
  <si>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</si>
  <si>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</si>
  <si>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</si>
  <si>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</si>
  <si>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</si>
  <si>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</si>
  <si>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</si>
  <si>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</si>
  <si>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</si>
  <si>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</si>
  <si>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</si>
  <si>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</si>
  <si>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</si>
  <si>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</si>
  <si>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</si>
  <si>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</si>
  <si>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</si>
  <si>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</si>
  <si>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</si>
  <si>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</si>
  <si>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</si>
  <si>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</si>
  <si>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</si>
  <si>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</si>
  <si>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</si>
  <si>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</si>
  <si>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</si>
  <si>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</si>
  <si>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</si>
  <si>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</si>
  <si>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</si>
  <si>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</si>
  <si>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</si>
  <si>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</si>
  <si>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</si>
  <si>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</si>
  <si>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</si>
  <si>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</si>
  <si>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</si>
  <si>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</si>
  <si>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</si>
  <si>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</si>
  <si>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</si>
  <si>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</si>
  <si>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</si>
  <si>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</si>
  <si>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</si>
  <si>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</si>
  <si>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</si>
  <si>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</si>
  <si>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</si>
  <si>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</si>
  <si>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</si>
  <si>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</si>
  <si>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</si>
  <si>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</si>
  <si>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</si>
  <si>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</si>
  <si>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</si>
  <si>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</si>
  <si>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</si>
  <si>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</si>
  <si>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</si>
  <si>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</si>
  <si>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</si>
  <si>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</si>
  <si>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</si>
  <si>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</si>
  <si>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</si>
  <si>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</si>
  <si>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</si>
  <si>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</si>
  <si>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</si>
  <si>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</si>
  <si>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</si>
  <si>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</si>
  <si>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</si>
  <si>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</si>
  <si>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</si>
  <si>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</si>
  <si>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</si>
  <si>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</si>
  <si>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</si>
  <si>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</si>
  <si>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</si>
  <si>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</si>
  <si>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</si>
  <si>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</si>
  <si>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</si>
  <si>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</si>
  <si>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</si>
  <si>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</si>
  <si>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</si>
  <si>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</si>
  <si>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</si>
  <si>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</si>
  <si>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</si>
  <si>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</si>
  <si>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</si>
  <si>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</si>
  <si>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</si>
  <si>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</si>
  <si>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</si>
  <si>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</si>
  <si>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</si>
  <si>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</si>
  <si>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</si>
  <si>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</si>
  <si>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</si>
  <si>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</si>
  <si>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</si>
  <si>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</si>
  <si>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</si>
  <si>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</si>
  <si>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</si>
  <si>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</si>
  <si>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</si>
  <si>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</si>
  <si>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</si>
  <si>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</si>
  <si>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</si>
  <si>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</si>
  <si>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</si>
  <si>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</si>
  <si>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</si>
  <si>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</si>
  <si>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</si>
  <si>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</si>
  <si>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</si>
  <si>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</si>
  <si>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</si>
  <si>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</si>
  <si>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</si>
  <si>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</si>
  <si>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</si>
  <si>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</si>
  <si>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</si>
  <si>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</si>
  <si>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</si>
  <si>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</si>
  <si>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</si>
  <si>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</si>
  <si>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</si>
  <si>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</si>
  <si>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</si>
  <si>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</si>
  <si>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</si>
  <si>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</si>
  <si>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</si>
  <si>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</si>
  <si>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</si>
  <si>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</si>
  <si>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</si>
  <si>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</si>
  <si>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</si>
  <si>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</si>
  <si>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</si>
  <si>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</si>
  <si>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</si>
  <si>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</si>
  <si>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</si>
  <si>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</si>
  <si>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</si>
  <si>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</si>
  <si>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</si>
  <si>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</si>
  <si>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</si>
  <si>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</si>
  <si>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</si>
  <si>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</si>
  <si>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</si>
  <si>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</si>
  <si>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</si>
  <si>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</si>
  <si>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</si>
  <si>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</si>
  <si>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</si>
  <si>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</si>
  <si>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</si>
  <si>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</si>
  <si>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</si>
  <si>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</si>
  <si>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</si>
  <si>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</si>
  <si>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</si>
  <si>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</si>
  <si>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</si>
  <si>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</si>
  <si>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</si>
  <si>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</si>
  <si>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</si>
  <si>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</si>
  <si>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</si>
  <si>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</si>
  <si>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</si>
  <si>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</si>
  <si>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</si>
  <si>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</si>
  <si>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</si>
  <si>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</si>
  <si>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</si>
  <si>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</si>
  <si>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</si>
  <si>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</si>
  <si>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</si>
  <si>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</si>
  <si>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</si>
  <si>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</si>
  <si>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</si>
  <si>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</si>
  <si>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</si>
  <si>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</si>
  <si>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</si>
  <si>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</si>
  <si>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</si>
  <si>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</si>
  <si>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</si>
  <si>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</si>
  <si>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</si>
  <si>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</si>
  <si>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</si>
  <si>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</si>
  <si>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</si>
  <si>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</si>
  <si>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</si>
  <si>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</si>
  <si>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</si>
  <si>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</si>
  <si>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</si>
  <si>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</si>
  <si>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</si>
  <si>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</si>
  <si>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</si>
  <si>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</si>
  <si>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</si>
  <si>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</si>
  <si>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</si>
  <si>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</si>
  <si>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</si>
  <si>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</si>
  <si>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</si>
  <si>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</si>
  <si>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</si>
  <si>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</si>
  <si>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</si>
  <si>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</si>
  <si>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</si>
  <si>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</si>
  <si>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</si>
  <si>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</si>
  <si>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</si>
  <si>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</si>
  <si>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</si>
  <si>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</si>
  <si>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</si>
  <si>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</si>
  <si>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</si>
  <si>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</si>
  <si>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</si>
  <si>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</si>
  <si>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</si>
  <si>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</si>
  <si>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</si>
  <si>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</si>
  <si>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</si>
  <si>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</si>
  <si>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</si>
  <si>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</si>
  <si>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</si>
  <si>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</si>
  <si>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</si>
  <si>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</si>
  <si>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</si>
  <si>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</si>
  <si>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</si>
  <si>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</si>
  <si>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</si>
  <si>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</si>
  <si>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</si>
  <si>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</si>
  <si>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</si>
  <si>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</si>
  <si>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</si>
  <si>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</si>
  <si>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</si>
  <si>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</si>
  <si>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</si>
  <si>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</si>
  <si>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</si>
  <si>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</si>
  <si>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</si>
  <si>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</si>
  <si>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</si>
  <si>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</si>
  <si>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</si>
  <si>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</si>
  <si>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</si>
  <si>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</si>
  <si>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</si>
  <si>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</si>
  <si>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</si>
  <si>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</si>
  <si>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</si>
  <si>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</si>
  <si>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</si>
  <si>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</si>
  <si>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</si>
  <si>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</si>
  <si>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</si>
  <si>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</si>
  <si>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</si>
  <si>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</si>
  <si>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</si>
  <si>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</si>
  <si>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</si>
  <si>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</si>
  <si>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</si>
  <si>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</si>
  <si>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</si>
  <si>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</si>
  <si>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</si>
  <si>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</si>
  <si>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</si>
  <si>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</si>
  <si>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</si>
  <si>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</si>
  <si>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</si>
  <si>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</si>
  <si>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</si>
  <si>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</si>
  <si>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</si>
  <si>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</si>
  <si>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</si>
  <si>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</si>
  <si>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</si>
  <si>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</si>
  <si>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</si>
  <si>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</si>
  <si>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</si>
  <si>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</si>
  <si>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</si>
  <si>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</si>
  <si>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</si>
  <si>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</si>
  <si>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</si>
  <si>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</si>
  <si>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</si>
  <si>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</si>
  <si>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</si>
  <si>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</si>
  <si>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</si>
  <si>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</si>
  <si>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</si>
  <si>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</si>
  <si>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</si>
  <si>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</si>
  <si>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</si>
  <si>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</si>
  <si>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</si>
  <si>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</si>
  <si>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</si>
  <si>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</si>
  <si>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</si>
  <si>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</si>
  <si>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</si>
  <si>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</si>
  <si>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</si>
  <si>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</si>
  <si>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</si>
  <si>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</si>
  <si>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</si>
  <si>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</si>
  <si>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</si>
  <si>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</si>
  <si>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</si>
  <si>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</si>
  <si>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</si>
  <si>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</si>
  <si>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</si>
  <si>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</si>
  <si>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</si>
  <si>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</si>
  <si>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</si>
  <si>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</si>
  <si>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</si>
  <si>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</si>
  <si>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</si>
  <si>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</si>
  <si>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</si>
  <si>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</si>
  <si>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</si>
  <si>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</si>
  <si>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</si>
  <si>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</si>
  <si>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</si>
  <si>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</si>
  <si>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</si>
  <si>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</si>
  <si>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</si>
  <si>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</si>
  <si>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</si>
  <si>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</si>
  <si>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</si>
  <si>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</si>
  <si>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</si>
  <si>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</si>
  <si>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</si>
  <si>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</si>
  <si>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</si>
  <si>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</si>
  <si>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</si>
  <si>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</si>
  <si>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</si>
  <si>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</si>
  <si>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</si>
  <si>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</si>
  <si>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</si>
  <si>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</si>
  <si>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</si>
  <si>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</si>
  <si>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</si>
  <si>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</si>
  <si>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</si>
  <si>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</si>
  <si>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</si>
  <si>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</si>
  <si>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</si>
  <si>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</si>
  <si>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</si>
  <si>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</si>
  <si>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</si>
  <si>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</si>
  <si>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</si>
  <si>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</si>
  <si>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</si>
  <si>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</si>
  <si>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</si>
  <si>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</si>
  <si>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</si>
  <si>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</si>
  <si>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</si>
  <si>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</si>
  <si>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</si>
  <si>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</si>
  <si>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</si>
  <si>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</si>
  <si>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</si>
  <si>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</si>
  <si>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</si>
  <si>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</si>
  <si>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</si>
  <si>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</si>
  <si>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</si>
  <si>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</si>
  <si>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</si>
  <si>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</si>
  <si>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</si>
  <si>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</si>
  <si>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</si>
  <si>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</si>
  <si>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</si>
  <si>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</si>
  <si>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</si>
  <si>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</si>
  <si>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</si>
  <si>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</si>
  <si>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</si>
  <si>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</si>
  <si>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</si>
  <si>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</si>
  <si>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</si>
  <si>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</si>
  <si>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</si>
  <si>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</si>
  <si>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</si>
  <si>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</si>
  <si>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</si>
  <si>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</si>
  <si>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</si>
  <si>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</si>
  <si>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</si>
  <si>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</si>
  <si>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</si>
  <si>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</si>
  <si>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</si>
  <si>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</si>
  <si>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</si>
  <si>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</si>
  <si>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</si>
  <si>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</si>
  <si>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</si>
  <si>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</si>
  <si>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</si>
  <si>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</si>
  <si>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</si>
  <si>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</si>
  <si>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</si>
  <si>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</si>
  <si>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</si>
  <si>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</si>
  <si>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</si>
  <si>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</si>
  <si>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</si>
  <si>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</si>
  <si>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</si>
  <si>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</si>
  <si>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</si>
  <si>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PCM-20251027-00001908</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</si>
  <si>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</si>
  <si>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</si>
  <si>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</si>
  <si>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</si>
  <si>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</si>
  <si>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</si>
  <si>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</si>
  <si>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PCM-20251027-00001979</t>
  </si>
  <si>
    <t>EM Team on the way ETA: 40 Mins</t>
  </si>
  <si>
    <t>PCM-20251026-00002226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</si>
</sst>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3" totalsRowShown="0" headerRowDxfId="15" dataDxfId="14" headerRowBorderDxfId="12" tableBorderDxfId="13">
  <autoFilter ref="A1:L10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294.88650983796106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14.391521412035218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45957.834935763887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45957.834935763887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45957.834935763887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45957.834935763887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45957.834935763887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45957.834935763887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45957.834935763887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45957.834935763887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45957.834935763887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45957.834935763887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45957.834935763887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45957.834935763887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45957.834935763887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45957.834935763887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45957.834935763887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45957.834935763887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45957.834935763887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45957.834935763887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45957.834935763887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45957.834935763887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45957.834935763887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45957.834935763887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45957.834935763887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45957.834935763887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45957.834935763887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45957.834935763887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45957.834935763887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45957.834935763887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45957.834935763887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45957.834935763887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45957.834935763887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45957.834935763887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45957.834935763887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45957.834935763887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45957.834935763887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45957.834935763887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45957.834935763887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45957.834935763887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45957.834935763887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45957.834935763887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45957.834935763887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45957.834935763887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45957.834935763887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45957.834935763887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45957.834935763887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45957.834935763887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45957.834935763887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45957.834935763887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45957.834935763887</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45957.834935763887</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337F34AB-5072-435B-A950-FC8B0E8CFD64}"/>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132.83509780092572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45957.834935763887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45957.834935763887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45957.834935763887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45957.834935763887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45957.834935763887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45957.834935763887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45957.834935763887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45957.834935763887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45957.834935763887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45957.834935763887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45957.834935763887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45957.834935763887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45957.834935763887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45957.834935763887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45957.834935763887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45957.834935763887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45957.834935763887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45957.834935763887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45957.834935763887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45957.834935763887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45957.834935763887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45957.834935763887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45957.834935763887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45957.834935763887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45957.834935763887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45957.834935763887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45957.834935763887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45957.834935763887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45957.834935763887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45957.834935763887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45957.834935763887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45957.834935763887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45957.834935763887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45957.834935763887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45957.834935763887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45957.834935763887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45957.834935763887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45957.834935763887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45957.834935763887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45957.834935763887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45957.834935763887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45957.834935763887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45957.834935763887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45957.834935763887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45957.834935763887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45957.834935763887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45957.834935763887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45957.834935763887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45957.834935763887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45957.834935763887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45957.834935763887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45957.834935763887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45957.834935763887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45957.834935763887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45957.834935763887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45957.834935763887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45957.834935763887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45957.834935763887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45957.834935763887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45957.834935763887</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45957.834935763887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45957.834935763887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45957.834935763887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45957.834935763887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45957.834935763887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45957.834935763887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45957.834935763887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45957.834935763887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45957.834935763887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45957.834935763887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45957.834935763887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45957.834935763887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45957.834935763887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45957.834935763887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45957.834935763887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45957.834935763887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45957.834935763887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45957.834935763887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45957.834935763887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45957.834935763887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45957.834935763887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45957.834935763887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45957.834935763887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45957.834935763887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45957.834935763887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45957.834935763887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45957.834935763887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45957.834935763887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45957.834935763887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45957.834935763887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45957.834935763887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45957.834935763887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45957.834935763887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45957.834935763887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45957.834935763887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45957.834935763887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45957.834935763887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45957.834935763887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45957.834935763887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45957.834935763887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45957.834935763887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45957.834935763887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45957.834935763887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45957.834935763887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45957.834935763887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45957.834935763887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45957.834935763887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45957.834935763887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45957.834935763887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45957.834935763887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45957.834935763887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45957.834935763887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45957.834935763887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45957.834935763887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45957.834935763887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45957.834935763887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45957.834935763887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45957.834935763887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45957.834935763887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45957.834935763887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45957.834935763887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45957.834935763887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45957.834935763887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45957.834935763887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45957.834935763887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45957.834935763887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45957.834935763887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45957.834935763887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45957.834935763887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45957.834935763887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45957.834935763887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45957.834935763887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45957.834935763887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45957.834935763887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45957.834935763887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45957.834935763887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45957.834935763887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45957.834935763887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45957.834935763887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45957.834935763887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45957.834935763887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45957.834935763887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45957.834935763887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45957.834935763887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45957.834935763887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45957.834935763887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45957.834935763887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45957.834935763887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45957.834935763887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45957.834935763887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45957.834935763887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45957.834935763887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45957.834935763887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45957.834935763887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45957.834935763887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45957.834935763887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45957.834935763887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45957.834935763887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45957.834935763887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45957.834935763887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45957.834935763887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45957.834935763887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45957.834935763887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45957.834935763887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45957.834935763887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45957.834935763887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45957.834935763887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45957.834935763887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45957.834935763887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45957.834935763887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45957.834935763887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45957.834935763887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45957.834935763887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45957.834935763887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45957.834935763887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45957.834935763887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45957.834935763887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45957.834935763887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45957.834935763887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45957.834935763887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45957.834935763887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45957.834935763887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45957.834935763887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45957.834935763887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45957.834935763887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45957.834935763887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45957.834935763887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45957.834935763887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45957.834935763887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45957.834935763887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45957.834935763887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45957.834935763887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45957.834935763887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45957.834935763887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45957.834935763887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45957.834935763887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45957.834935763887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45957.834935763887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45957.834935763887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45957.834935763887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45957.834935763887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45957.834935763887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45957.834935763887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45957.834935763887</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9" t="s">
        <v>5244</v>
      </c>
      <c r="E2" s="18"/>
      <c r="F2" s="20"/>
      <c r="G2" s="21">
        <f t="shared" ref="G2:G8" ca="1" si="0">IFERROR(NOW()-F2,"-")</f>
        <v>45957.834935763887</v>
      </c>
      <c r="H2" s="22"/>
      <c r="I2" s="19" t="str">
        <f>IFERROR(VLOOKUP(D2,DB!A:F,6,0),"")</f>
        <v>Power Cube</v>
      </c>
      <c r="J2" s="18" t="str">
        <f>IFERROR(VLOOKUP(D2,DB!A:G,7,0),"")</f>
        <v>Good</v>
      </c>
      <c r="K2" s="46"/>
      <c r="L2" s="23" t="str">
        <f>IFERROR(VLOOKUP(D2,DB!A:I,9,0),"")</f>
        <v>Zain</v>
      </c>
    </row>
    <row r="3" spans="1:13" ht="15" customHeight="1">
      <c r="A3" s="19"/>
      <c r="B3" s="63" t="str">
        <f>IFERROR(VLOOKUP(D3,DB!A:K,11,0),"")</f>
        <v>R3</v>
      </c>
      <c r="C3" s="18"/>
      <c r="D3" s="18" t="s">
        <v>24972</v>
      </c>
      <c r="E3" s="18"/>
      <c r="F3" s="20"/>
      <c r="G3" s="21">
        <f t="shared" ca="1" si="0"/>
        <v>45957.834935763887</v>
      </c>
      <c r="H3" s="22"/>
      <c r="I3" s="19" t="str">
        <f>IFERROR(VLOOKUP(D3,DB!A:F,6,0),"")</f>
        <v>Power Cube</v>
      </c>
      <c r="J3" s="18" t="str">
        <f>IFERROR(VLOOKUP(D3,DB!A:G,7,0),"")</f>
        <v>No BB Design+Good</v>
      </c>
      <c r="K3" s="46"/>
      <c r="L3" s="23" t="str">
        <f>IFERROR(VLOOKUP(D3,DB!A:I,9,0),"")</f>
        <v>Latis</v>
      </c>
    </row>
    <row r="4" spans="1:13" ht="15" customHeight="1">
      <c r="A4" s="19"/>
      <c r="B4" s="63" t="str">
        <f>IFERROR(VLOOKUP(D4,DB!A:K,11,0),"")</f>
        <v>R3</v>
      </c>
      <c r="C4" s="18"/>
      <c r="D4" s="18" t="s">
        <v>5284</v>
      </c>
      <c r="E4" s="18"/>
      <c r="F4" s="20"/>
      <c r="G4" s="21">
        <f t="shared" ca="1" si="0"/>
        <v>45957.834935763887</v>
      </c>
      <c r="H4" s="22"/>
      <c r="I4" s="19" t="str">
        <f>IFERROR(VLOOKUP(D4,DB!A:F,6,0),"")</f>
        <v>Power Cube</v>
      </c>
      <c r="J4" s="18" t="str">
        <f>IFERROR(VLOOKUP(D4,DB!A:G,7,0),"")</f>
        <v>Good</v>
      </c>
      <c r="K4" s="46"/>
      <c r="L4" s="23" t="str">
        <f>IFERROR(VLOOKUP(D4,DB!A:I,9,0),"")</f>
        <v>Zain</v>
      </c>
    </row>
    <row r="5" spans="1:13" ht="15" customHeight="1">
      <c r="A5" s="19"/>
      <c r="B5" s="63" t="str">
        <f>IFERROR(VLOOKUP(D5,DB!A:K,11,0),"")</f>
        <v/>
      </c>
      <c r="C5" s="18"/>
      <c r="D5" s="18"/>
      <c r="E5" s="18"/>
      <c r="F5" s="20"/>
      <c r="G5" s="21">
        <f t="shared" ca="1" si="0"/>
        <v>45957.834935763887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45957.834935763887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45957.834935763887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45957.834935763887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45957.834935763887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45957.834935763887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45957.834935763887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45957.834935763887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45957.834935763887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45957.834935763887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45957.834935763887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45957.834935763887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45957.834935763887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45957.834935763887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45957.834935763887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45957.834935763887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45957.834935763887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45957.834935763887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45957.834935763887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45957.834935763887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45957.834935763887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45957.834935763887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45957.834935763887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45957.834935763887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45957.834935763887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45957.834935763887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45957.834935763887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45957.834935763887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45957.834935763887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45957.834935763887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45957.834935763887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45957.834935763887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45957.834935763887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45957.834935763887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45957.834935763887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45957.834935763887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45957.834935763887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45957.834935763887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45957.834935763887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45957.834935763887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45957.834935763887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45957.834935763887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45957.834935763887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45957.834935763887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45957.834935763887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45957.834935763887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45957.834935763887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45957.834935763887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45957.834935763887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45957.834935763887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45957.834935763887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45957.834935763887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45957.834935763887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45957.834935763887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45957.834935763887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45957.834935763887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45957.834935763887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45957.834935763887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45957.834935763887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45957.834935763887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45957.834935763887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45957.834935763887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45957.834935763887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45957.834935763887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45957.834935763887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45957.834935763887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45957.834935763887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45957.834935763887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45957.834935763887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45957.834935763887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45957.834935763887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45957.834935763887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45957.834935763887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45957.834935763887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45957.834935763887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45957.834935763887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45957.834935763887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45957.834935763887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45957.834935763887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45957.834935763887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45957.834935763887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45957.834935763887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45957.834935763887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45957.834935763887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45957.834935763887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45957.834935763887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45957.834935763887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45957.834935763887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45957.834935763887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45957.834935763887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45957.834935763887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45957.834935763887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45957.834935763887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45957.834935763887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45957.834935763887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45957.834935763887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45957.834935763887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45957.834935763887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45957.834935763887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45957.834935763887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45957.834935763887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45957.834935763887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45957.834935763887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45957.834935763887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45957.834935763887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45957.834935763887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45957.834935763887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45957.834935763887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45957.834935763887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45957.834935763887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45957.834935763887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45957.834935763887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45957.834935763887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45957.834935763887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45957.834935763887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45957.834935763887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45957.834935763887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45957.834935763887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45957.834935763887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45957.834935763887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45957.834935763887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45957.834935763887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45957.834935763887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45957.834935763887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45957.834935763887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45957.834935763887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45957.834935763887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45957.834935763887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45957.834935763887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45957.834935763887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45957.834935763887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45957.834935763887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45957.834935763887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45957.834935763887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45957.834935763887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45957.834935763887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45957.834935763887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45957.834935763887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45957.834935763887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45957.834935763887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45957.834935763887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45957.834935763887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45957.834935763887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45957.834935763887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45957.834935763887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45957.834935763887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45957.834935763887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45957.834935763887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45957.834935763887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45957.834935763887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45957.834935763887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45957.834935763887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45957.834935763887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45957.834935763887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45957.834935763887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45957.834935763887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45957.834935763887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45957.834935763887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45957.834935763887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45957.834935763887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45957.834935763887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45957.834935763887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45957.834935763887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45957.834935763887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45957.834935763887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45957.834935763887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45957.834935763887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45957.834935763887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45957.834935763887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45957.834935763887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45957.834935763887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45957.834935763887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45957.834935763887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45957.834935763887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45957.834935763887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45957.834935763887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45957.834935763887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45957.834935763887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45957.834935763887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45957.834935763887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45957.834935763887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45957.834935763887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45957.834935763887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45957.834935763887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45957.834935763887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45957.834935763887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45957.834935763887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45957.834935763887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45957.834935763887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45957.834935763887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45957.834935763887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45957.834935763887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45957.834935763887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45957.834935763887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45957.834935763887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45957.834935763887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45957.834935763887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45957.834935763887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45957.834935763887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45957.834935763887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45957.834935763887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45957.834935763887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45957.834935763887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45957.834935763887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45957.834935763887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45957.834935763887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45957.834935763887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45957.834935763887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45957.834935763887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45957.834935763887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45957.834935763887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45957.834935763887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45957.834935763887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45957.834935763887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45957.834935763887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45957.834935763887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45957.834935763887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45957.834935763887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45957.834935763887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45957.834935763887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45957.834935763887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45957.834935763887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45957.834935763887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45957.834935763887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45957.834935763887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45957.834935763887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45957.834935763887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45957.834935763887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45957.834935763887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45957.834935763887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45957.834935763887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45957.834935763887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45957.834935763887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45957.834935763887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45957.834935763887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45957.834935763887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45957.834935763887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45957.834935763887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45957.834935763887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45957.834935763887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45957.834935763887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45957.834935763887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45957.834935763887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45957.834935763887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45957.834935763887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45957.834935763887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45957.834935763887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45957.834935763887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45957.834935763887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45957.834935763887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45957.834935763887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45957.834935763887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45957.834935763887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45957.834935763887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45957.834935763887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45957.834935763887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45957.834935763887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45957.834935763887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45957.834935763887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45957.834935763887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45957.834935763887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45957.834935763887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45957.834935763887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45957.834935763887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45957.834935763887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45957.834935763887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45957.834935763887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45957.834935763887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45957.834935763887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45957.834935763887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45957.834935763887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45957.834935763887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45957.834935763887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45957.834935763887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45957.834935763887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45957.834935763887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45957.834935763887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45957.834935763887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45957.834935763887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45957.834935763887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45957.834935763887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45957.834935763887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45957.834935763887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45957.834935763887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45957.834935763887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45957.834935763887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45957.834935763887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45957.834935763887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45957.834935763887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45957.834935763887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45957.834935763887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45957.834935763887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45957.834935763887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45957.834935763887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45957.834935763887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45957.834935763887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45957.834935763887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45957.834935763887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45957.834935763887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45957.834935763887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45957.834935763887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45957.834935763887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45957.834935763887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45957.834935763887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45957.834935763887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45957.834935763887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45957.834935763887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45957.834935763887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45957.834935763887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45957.834935763887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45957.834935763887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45957.834935763887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45957.834935763887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45957.834935763887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45957.834935763887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45957.834935763887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45957.834935763887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45957.834935763887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45957.834935763887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45957.834935763887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45957.834935763887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45957.834935763887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45957.834935763887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45957.834935763887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45957.834935763887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45957.834935763887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45957.834935763887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45957.834935763887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45957.834935763887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45957.834935763887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45957.834935763887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45957.834935763887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45957.834935763887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45957.834935763887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45957.834935763887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45957.834935763887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45957.834935763887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45957.834935763887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45957.834935763887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45957.834935763887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45957.834935763887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45957.834935763887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45957.834935763887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45957.834935763887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45957.834935763887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45957.834935763887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45957.834935763887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45957.834935763887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45957.834935763887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45957.834935763887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45957.834935763887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45957.834935763887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45957.834935763887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45957.834935763887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45957.834935763887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45957.834935763887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45957.834935763887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45957.834935763887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45957.834935763887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45957.834935763887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45957.834935763887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45957.834935763887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45957.834935763887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45957.834935763887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45957.834935763887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45957.834935763887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45957.834935763887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45957.834935763887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45957.834935763887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45957.834935763887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45957.834935763887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45957.834935763887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45957.834935763887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45957.834935763887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45957.834935763887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45957.834935763887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45957.834935763887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45957.834935763887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45957.834935763887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45957.834935763887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45957.834935763887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45957.834935763887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45957.834935763887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45957.834935763887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45957.834935763887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45957.834935763887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45957.834935763887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45957.834935763887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45957.834935763887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45957.834935763887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45957.834935763887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45957.834935763887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45957.834935763887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45957.834935763887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45957.834935763887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45957.834935763887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45957.834935763887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45957.834935763887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45957.834935763887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45957.834935763887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45957.834935763887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45957.834935763887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45957.834935763887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45957.834935763887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45957.834935763887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45957.834935763887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45957.834935763887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45957.834935763887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45957.834935763887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45957.834935763887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45957.834935763887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45957.834935763887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45957.834935763887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45957.834935763887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45957.834935763887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45957.834935763887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45957.834935763887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45957.834935763887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45957.834935763887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45957.834935763887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45957.834935763887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45957.834935763887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45957.834935763887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45957.834935763887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45957.834935763887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45957.834935763887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45957.834935763887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45957.834935763887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45957.834935763887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45957.834935763887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45957.834935763887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45957.834935763887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45957.834935763887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45957.834935763887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45957.834935763887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45957.834935763887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45957.834935763887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45957.834935763887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45957.834935763887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45957.834935763887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45957.834935763887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45957.834935763887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45957.834935763887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45957.834935763887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45957.834935763887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45957.834935763887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45957.834935763887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45957.834935763887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45957.834935763887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45957.834935763887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45957.834935763887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45957.834935763887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45957.834935763887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45957.834935763887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45957.834935763887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45957.834935763887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45957.834935763887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45957.834935763887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45957.834935763887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45957.834935763887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45957.834935763887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45957.834935763887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45957.834935763887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45957.834935763887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45957.834935763887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45957.834935763887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45957.834935763887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45957.834935763887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45957.834935763887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45957.834935763887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45957.834935763887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45957.834935763887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45957.834935763887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45957.834935763887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45957.834935763887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45957.834935763887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45957.834935763887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45957.834935763887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45957.834935763887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45957.834935763887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45957.834935763887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45957.834935763887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45957.834935763887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45957.834935763887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45957.834935763887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45957.834935763887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45957.834935763887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45957.834935763887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45957.834935763887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45957.834935763887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45957.834935763887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45957.834935763887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45957.834935763887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45957.834935763887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45957.834935763887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45957.834935763887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45957.834935763887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45957.834935763887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45957.834935763887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45957.834935763887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45957.834935763887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45957.834935763887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45957.834935763887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45957.834935763887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45957.834935763887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45957.834935763887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45957.834935763887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45957.834935763887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45957.834935763887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45957.834935763887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45957.834935763887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45957.834935763887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45957.834935763887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45957.834935763887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45957.834935763887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45957.834935763887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45957.834935763887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45957.834935763887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45957.834935763887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45957.834935763887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45957.834935763887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45957.834935763887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45957.834935763887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45957.834935763887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45957.834935763887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45957.834935763887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45957.834935763887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45957.834935763887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45957.834935763887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45957.834935763887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45957.834935763887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45957.834935763887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45957.834935763887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45957.834935763887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45957.834935763887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45957.834935763887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45957.834935763887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45957.834935763887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45957.834935763887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45957.834935763887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45957.834935763887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45957.834935763887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45957.834935763887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45957.834935763887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45957.834935763887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45957.834935763887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45957.834935763887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45957.834935763887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45957.834935763887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45957.834935763887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45957.834935763887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45957.834935763887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45957.834935763887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45957.834935763887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45957.834935763887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45957.834935763887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45957.834935763887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45957.834935763887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45957.834935763887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45957.834935763887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45957.834935763887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45957.834935763887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45957.834935763887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45957.834935763887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45957.834935763887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45957.834935763887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45957.834935763887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45957.834935763887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45957.834935763887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45957.834935763887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45957.834935763887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45957.834935763887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45957.834935763887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45957.834935763887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45957.834935763887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45957.834935763887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45957.834935763887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45957.834935763887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45957.834935763887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45957.834935763887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45957.834935763887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45957.834935763887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45957.834935763887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45957.834935763887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45957.834935763887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45957.834935763887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45957.834935763887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45957.834935763887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45957.834935763887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45957.834935763887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45957.834935763887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45957.834935763887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45957.834935763887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45957.834935763887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45957.834935763887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45957.834935763887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45957.834935763887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45957.834935763887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45957.834935763887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45957.834935763887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45957.834935763887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45957.834935763887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45957.834935763887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45957.834935763887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45957.834935763887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45957.834935763887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45957.834935763887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45957.834935763887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45957.834935763887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45957.834935763887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45957.834935763887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45957.834935763887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45957.834935763887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45957.834935763887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45957.834935763887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45957.834935763887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45957.834935763887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45957.834935763887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45957.834935763887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45957.834935763887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45957.834935763887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45957.834935763887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45957.834935763887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45957.834935763887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45957.834935763887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45957.834935763887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45957.834935763887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45957.834935763887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45957.834935763887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45957.834935763887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45957.834935763887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45957.834935763887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45957.834935763887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45957.834935763887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45957.834935763887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45957.834935763887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45957.834935763887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45957.834935763887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45957.834935763887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45957.834935763887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45957.834935763887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45957.834935763887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45957.834935763887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45957.834935763887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45957.834935763887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45957.834935763887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45957.834935763887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45957.834935763887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45957.834935763887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45957.834935763887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45957.834935763887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45957.834935763887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45957.834935763887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45957.834935763887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45957.834935763887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45957.834935763887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45957.834935763887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45957.834935763887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45957.834935763887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45957.834935763887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45957.834935763887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45957.834935763887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45957.834935763887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45957.834935763887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45957.834935763887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45957.834935763887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45957.834935763887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45957.834935763887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45957.834935763887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45957.834935763887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45957.834935763887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45957.834935763887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45957.834935763887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45957.834935763887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45957.834935763887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45957.834935763887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45957.834935763887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45957.834935763887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45957.834935763887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45957.834935763887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45957.834935763887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45957.834935763887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45957.834935763887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45957.834935763887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45957.834935763887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45957.834935763887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45957.834935763887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45957.834935763887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45957.834935763887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45957.834935763887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45957.834935763887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45957.834935763887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45957.834935763887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45957.834935763887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45957.834935763887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45957.834935763887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45957.834935763887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45957.834935763887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45957.834935763887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45957.834935763887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45957.834935763887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45957.834935763887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45957.834935763887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45957.834935763887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45957.834935763887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45957.834935763887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45957.834935763887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45957.834935763887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45957.834935763887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45957.834935763887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45957.834935763887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45957.834935763887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45957.834935763887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45957.834935763887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45957.834935763887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45957.834935763887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45957.834935763887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45957.834935763887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45957.834935763887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45957.834935763887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45957.834935763887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45957.834935763887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45957.834935763887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45957.834935763887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45957.834935763887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45957.834935763887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45957.834935763887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45957.834935763887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45957.834935763887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45957.834935763887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45957.834935763887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45957.834935763887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45957.834935763887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45957.834935763887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45957.834935763887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45957.834935763887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45957.834935763887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45957.834935763887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45957.834935763887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45957.834935763887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45957.834935763887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45957.834935763887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45957.834935763887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45957.834935763887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45957.834935763887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45957.834935763887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45957.834935763887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45957.834935763887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45957.834935763887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45957.834935763887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45957.834935763887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45957.834935763887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45957.834935763887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45957.834935763887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45957.834935763887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45957.834935763887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45957.834935763887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45957.834935763887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45957.834935763887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45957.834935763887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45957.834935763887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45957.834935763887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45957.834935763887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45957.834935763887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45957.834935763887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45957.834935763887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45957.834935763887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45957.834935763887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45957.834935763887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45957.834935763887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45957.834935763887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45957.834935763887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45957.834935763887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45957.834935763887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45957.834935763887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45957.834935763887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45957.834935763887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45957.834935763887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45957.834935763887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45957.834935763887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45957.834935763887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45957.834935763887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45957.834935763887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45957.834935763887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45957.834935763887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45957.834935763887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45957.834935763887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45957.834935763887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45957.834935763887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45957.834935763887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45957.834935763887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45957.834935763887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45957.834935763887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45957.834935763887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45957.834935763887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45957.834935763887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45957.834935763887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45957.834935763887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45957.834935763887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45957.834935763887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45957.834935763887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45957.834935763887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45957.834935763887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45957.834935763887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45957.834935763887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45957.834935763887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45957.834935763887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45957.834935763887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45957.834935763887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45957.834935763887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45957.834935763887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45957.834935763887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45957.834935763887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45957.834935763887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45957.834935763887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45957.834935763887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45957.834935763887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45957.834935763887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45957.834935763887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45957.834935763887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45957.834935763887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45957.834935763887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45957.834935763887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45957.834935763887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45957.834935763887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45957.834935763887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45957.834935763887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45957.834935763887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45957.834935763887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45957.834935763887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45957.834935763887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45957.834935763887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45957.834935763887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45957.834935763887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45957.834935763887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45957.834935763887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45957.834935763887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45957.834935763887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45957.834935763887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45957.834935763887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45957.834935763887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45957.834935763887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45957.834935763887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45957.834935763887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45957.834935763887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45957.834935763887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45957.834935763887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45957.834935763887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45957.834935763887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45957.834935763887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45957.834935763887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45957.834935763887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45957.834935763887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45957.834935763887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45957.834935763887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45957.834935763887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45957.834935763887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45957.834935763887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45957.834935763887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45957.834935763887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45957.834935763887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45957.834935763887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45957.834935763887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45957.834935763887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45957.834935763887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45957.834935763887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45957.834935763887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45957.834935763887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45957.834935763887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45957.834935763887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45957.834935763887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45957.834935763887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45957.834935763887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45957.834935763887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45957.834935763887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45957.834935763887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45957.834935763887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45957.834935763887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45957.834935763887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45957.834935763887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45957.834935763887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45957.834935763887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45957.834935763887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45957.834935763887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45957.834935763887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45957.834935763887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45957.834935763887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45957.834935763887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45957.834935763887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45957.834935763887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45957.834935763887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45957.834935763887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45957.834935763887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45957.834935763887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45957.834935763887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45957.834935763887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45957.834935763887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45957.834935763887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45957.834935763887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45957.834935763887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45957.834935763887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45957.834935763887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45957.834935763887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45957.834935763887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45957.834935763887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45957.834935763887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45957.834935763887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45957.834935763887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45957.834935763887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45957.834935763887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45957.834935763887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45957.834935763887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45957.834935763887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45957.834935763887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45957.834935763887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45957.834935763887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45957.834935763887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45957.834935763887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45957.834935763887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45957.834935763887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45957.834935763887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45957.834935763887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45957.834935763887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45957.834935763887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45957.834935763887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45957.834935763887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45957.834935763887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45957.834935763887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45957.834935763887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45957.834935763887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45957.834935763887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45957.834935763887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45957.834935763887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45957.834935763887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45957.834935763887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45957.834935763887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45957.834935763887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45957.834935763887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45957.834935763887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45957.834935763887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45957.834935763887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45957.834935763887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45957.834935763887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45957.834935763887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45957.834935763887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45957.834935763887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45957.834935763887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45957.834935763887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45957.834935763887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45957.834935763887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45957.834935763887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45957.834935763887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45957.834935763887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45957.834935763887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45957.834935763887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45957.834935763887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45957.834935763887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45957.834935763887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45957.834935763887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45957.834935763887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45957.834935763887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45957.834935763887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45957.834935763887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45957.834935763887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45957.834935763887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45957.834935763887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45957.834935763887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45957.834935763887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45957.834935763887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45957.834935763887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45957.834935763887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45957.834935763887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45957.834935763887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45957.834935763887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45957.834935763887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45957.834935763887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45957.834935763887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45957.834935763887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45957.834935763887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45957.834935763887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45957.834935763887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45957.834935763887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45957.834935763887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45957.834935763887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45957.834935763887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45957.834935763887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45957.834935763887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45957.834935763887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45957.834935763887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45957.834935763887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45957.834935763887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45957.834935763887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45957.834935763887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45957.834935763887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45957.834935763887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45957.834935763887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45957.834935763887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45957.834935763887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45957.834935763887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45957.834935763887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45957.834935763887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45957.834935763887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45957.834935763887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45957.834935763887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45957.834935763887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45957.834935763887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45957.834935763887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45957.834935763887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45957.834935763887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45957.834935763887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45957.834935763887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45957.834935763887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45957.834935763887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45957.834935763887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45957.834935763887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45957.834935763887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45957.834935763887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45957.834935763887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45957.834935763887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45957.834935763887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45957.834935763887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45957.834935763887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45957.834935763887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45957.834935763887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45957.834935763887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45957.834935763887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45957.834935763887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45957.834935763887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45957.834935763887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45957.834935763887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45957.834935763887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45957.834935763887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45957.834935763887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45957.834935763887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45957.834935763887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45957.834935763887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45957.834935763887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45957.834935763887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45957.834935763887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45957.834935763887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45957.834935763887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45957.834935763887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45957.834935763887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45957.834935763887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45957.834935763887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45957.834935763887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45957.834935763887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45957.834935763887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45957.834935763887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45957.834935763887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45957.834935763887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45957.834935763887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45957.834935763887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45957.834935763887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45957.834935763887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45957.834935763887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45957.834935763887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45957.834935763887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45957.834935763887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45957.834935763887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45957.834935763887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45957.834935763887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45957.834935763887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45957.834935763887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45957.834935763887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45957.834935763887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45957.834935763887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45957.834935763887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45957.834935763887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45957.834935763887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45957.834935763887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45957.834935763887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45957.834935763887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45957.834935763887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45957.834935763887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45957.834935763887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45957.834935763887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45957.834935763887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45957.834935763887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45957.834935763887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45957.834935763887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45957.834935763887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45957.834935763887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45957.834935763887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45957.834935763887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45957.834935763887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45957.834935763887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45957.834935763887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45957.834935763887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45957.834935763887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45957.834935763887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45957.834935763887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45957.834935763887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45957.834935763887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45957.834935763887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45957.834935763887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45957.834935763887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45957.834935763887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45957.834935763887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45957.834935763887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45957.834935763887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45957.834935763887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45957.834935763887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45957.834935763887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45957.834935763887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45957.834935763887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45957.834935763887</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254.354218171291</v>
      </c>
      <c r="H2" s="99">
        <v>45703.474768518521</v>
      </c>
      <c r="I2" s="99" t="str">
        <f>IFERROR(VLOOKUP(D2,DB!A:F,6,0),"")</f>
        <v>SCECO</v>
      </c>
      <c r="J2" s="99" t="str">
        <f>IFERROR(VLOOKUP(D2,DB!A:G,7,0),"")</f>
        <v>Dead</v>
      </c>
      <c r="K2" s="101" t="s">
        <v>39085</v>
      </c>
      <c r="L2" s="94" t="str">
        <f>IFERROR(VLOOKUP(D2,DB!A:I,9,0),"")</f>
        <v>Latis</v>
      </c>
    </row>
    <row r="3" spans="1:16" s="110" customFormat="1" ht="15" customHeight="1">
      <c r="A3" s="94" t="s">
        <v>39086</v>
      </c>
      <c r="B3" s="94" t="str">
        <f>IFERROR(VLOOKUP(D3,DB!A:K,11,0),"")</f>
        <v>R4</v>
      </c>
      <c r="C3" s="97">
        <v>2</v>
      </c>
      <c r="D3" s="94" t="s">
        <v>36302</v>
      </c>
      <c r="E3" s="98" t="s">
        <v>38998</v>
      </c>
      <c r="F3" s="99">
        <v>45957.70103009259</v>
      </c>
      <c r="G3" s="100">
        <f ca="1">IFERROR(NOW()-F3,"")</f>
        <v>0.13390567129681585</v>
      </c>
      <c r="H3" s="99">
        <v>45957.684548611112</v>
      </c>
      <c r="I3" s="99" t="str">
        <f>IFERROR(VLOOKUP(D3,DB!A:F,6,0),"")</f>
        <v>Generator-SG</v>
      </c>
      <c r="J3" s="99" t="str">
        <f>IFERROR(VLOOKUP(D3,DB!A:G,7,0),"")</f>
        <v>Weak</v>
      </c>
      <c r="K3" s="101" t="s">
        <v>39087</v>
      </c>
      <c r="L3" s="94" t="str">
        <f>IFERROR(VLOOKUP(D3,DB!A:I,9,0),"")</f>
        <v>Latis</v>
      </c>
    </row>
    <row r="4" spans="1:16" ht="15" customHeight="1">
      <c r="A4" s="94" t="s">
        <v>39088</v>
      </c>
      <c r="B4" s="94" t="str">
        <f>IFERROR(VLOOKUP(D4,DB!A:K,11,0),"")</f>
        <v>R4</v>
      </c>
      <c r="C4" s="97">
        <v>1</v>
      </c>
      <c r="D4" s="94" t="s">
        <v>35036</v>
      </c>
      <c r="E4" s="98" t="s">
        <v>38998</v>
      </c>
      <c r="F4" s="99">
        <v>45957.795405092591</v>
      </c>
      <c r="G4" s="100">
        <f ca="1">IFERROR(NOW()-F4,"")</f>
        <v>3.9530671296233777E-2</v>
      </c>
      <c r="H4" s="99">
        <v>45957.78943287037</v>
      </c>
      <c r="I4" s="99" t="str">
        <f>IFERROR(VLOOKUP(D4,DB!A:F,6,0),"")</f>
        <v>Generator-SG</v>
      </c>
      <c r="J4" s="99" t="str">
        <f>IFERROR(VLOOKUP(D4,DB!A:G,7,0),"")</f>
        <v>Vandalized</v>
      </c>
      <c r="K4" s="101" t="s">
        <v>39089</v>
      </c>
      <c r="L4" s="94" t="str">
        <f>IFERROR(VLOOKUP(D4,DB!A:I,9,0),"")</f>
        <v>Latis</v>
      </c>
    </row>
    <row r="5" spans="1:16" ht="15" customHeight="1">
      <c r="A5" s="94"/>
      <c r="B5" s="94" t="str">
        <f>IFERROR(VLOOKUP(D5,DB!A:K,11,0),"")</f>
        <v/>
      </c>
      <c r="C5" s="97"/>
      <c r="D5" s="94"/>
      <c r="E5" s="98"/>
      <c r="F5" s="99"/>
      <c r="G5" s="100">
        <f ca="1">IFERROR(NOW()-F5,"")</f>
        <v>45957.834935763887</v>
      </c>
      <c r="H5" s="99"/>
      <c r="I5" s="99" t="str">
        <f>IFERROR(VLOOKUP(D5,DB!A:F,6,0),"")</f>
        <v/>
      </c>
      <c r="J5" s="99" t="str">
        <f>IFERROR(VLOOKUP(D5,DB!A:G,7,0),"")</f>
        <v/>
      </c>
      <c r="K5" s="101"/>
      <c r="L5" s="94" t="str">
        <f>IFERROR(VLOOKUP(D5,DB!A:I,9,0),"")</f>
        <v/>
      </c>
    </row>
    <row r="6" spans="1:16" ht="15" customHeight="1">
      <c r="A6" s="94"/>
      <c r="B6" s="94" t="str">
        <f>IFERROR(VLOOKUP(D6,DB!A:K,11,0),"")</f>
        <v/>
      </c>
      <c r="C6" s="97"/>
      <c r="D6" s="94"/>
      <c r="E6" s="98"/>
      <c r="F6" s="99"/>
      <c r="G6" s="100">
        <f ca="1">IFERROR(NOW()-F6,"")</f>
        <v>45957.834935763887</v>
      </c>
      <c r="H6" s="99"/>
      <c r="I6" s="99" t="str">
        <f>IFERROR(VLOOKUP(D6,DB!A:F,6,0),"")</f>
        <v/>
      </c>
      <c r="J6" s="99" t="str">
        <f>IFERROR(VLOOKUP(D6,DB!A:G,7,0),"")</f>
        <v/>
      </c>
      <c r="K6" s="101"/>
      <c r="L6" s="94" t="str">
        <f>IFERROR(VLOOKUP(D6,DB!A:I,9,0),"")</f>
        <v/>
      </c>
    </row>
    <row r="7" spans="1:16" ht="15" customHeight="1">
      <c r="A7" s="94"/>
      <c r="B7" s="94" t="str">
        <f>IFERROR(VLOOKUP(D7,DB!A:K,11,0),"")</f>
        <v/>
      </c>
      <c r="C7" s="97"/>
      <c r="D7" s="94"/>
      <c r="E7" s="98"/>
      <c r="F7" s="99"/>
      <c r="G7" s="100">
        <f ca="1">IFERROR(NOW()-F7,"")</f>
        <v>45957.834935763887</v>
      </c>
      <c r="H7" s="99"/>
      <c r="I7" s="99" t="str">
        <f>IFERROR(VLOOKUP(D7,DB!A:F,6,0),"")</f>
        <v/>
      </c>
      <c r="J7" s="99" t="str">
        <f>IFERROR(VLOOKUP(D7,DB!A:G,7,0),"")</f>
        <v/>
      </c>
      <c r="K7" s="101"/>
      <c r="L7" s="94" t="str">
        <f>IFERROR(VLOOKUP(D7,DB!A:I,9,0),"")</f>
        <v/>
      </c>
    </row>
    <row r="8" spans="1:16" ht="15" customHeight="1">
      <c r="A8" s="119"/>
      <c r="B8" s="119" t="str">
        <f>IFERROR(VLOOKUP(D8,DB!A:K,11,0),"")</f>
        <v/>
      </c>
      <c r="C8" s="120"/>
      <c r="D8" s="94"/>
      <c r="E8" s="98"/>
      <c r="F8" s="123"/>
      <c r="G8" s="124">
        <f ca="1">IFERROR(NOW()-F8,"")</f>
        <v>45957.834935763887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45957.834935763887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45957.834935763887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45957.834935763887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45957.834935763887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45957.834935763887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45957.834935763887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45957.834935763887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45957.834935763887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45957.834935763887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45957.834935763887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45957.834935763887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45957.834935763887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45957.834935763887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45957.834935763887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45957.834935763887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45957.834935763887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45957.834935763887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45957.834935763887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45957.834935763887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45957.834935763887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45957.834935763887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45957.834935763887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45957.834935763887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45957.834935763887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45957.834935763887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45957.834935763887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45957.834935763887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45957.834935763887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45957.834935763887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45957.834935763887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45957.834935763887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45957.834935763887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45957.834935763887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45957.834935763887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45957.834935763887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45957.834935763887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45957.834935763887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45957.834935763887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45957.834935763887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45957.834935763887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45957.834935763887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45957.834935763887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45957.834935763887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45957.834935763887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45957.834935763887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45957.834935763887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45957.834935763887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45957.834935763887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45957.834935763887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45957.834935763887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45957.834935763887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45957.834935763887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45957.834935763887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45957.834935763887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45957.834935763887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45957.834935763887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45957.834935763887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45957.834935763887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45957.834935763887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45957.834935763887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45957.834935763887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45957.834935763887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45957.834935763887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45957.834935763887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45957.834935763887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45957.834935763887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45957.834935763887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45957.834935763887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45957.834935763887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45957.834935763887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45957.834935763887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45957.834935763887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45957.834935763887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45957.834935763887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45957.834935763887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45957.834935763887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45957.834935763887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45957.834935763887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45957.834935763887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45957.834935763887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45957.834935763887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45957.834935763887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45957.834935763887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45957.834935763887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45957.834935763887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45957.834935763887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45957.834935763887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45957.834935763887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45957.834935763887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45957.834935763887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45957.834935763887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45957.834935763887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45957.834935763887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45957.834935763887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45957.834935763887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45957.834935763887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45957.834935763887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45957.834935763887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45957.834935763887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45957.834935763887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45957.834935763887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45957.834935763887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45957.834935763887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45957.834935763887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45957.834935763887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45957.834935763887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45957.834935763887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45957.834935763887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45957.834935763887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45957.834935763887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45957.834935763887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45957.834935763887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45957.834935763887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45957.834935763887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45957.834935763887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45957.834935763887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45957.834935763887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45957.834935763887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45957.834935763887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45957.834935763887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45957.834935763887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45957.834935763887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45957.834935763887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45957.834935763887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45957.834935763887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45957.834935763887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45957.834935763887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45957.834935763887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45957.834935763887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45957.834935763887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45957.834935763887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45957.834935763887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45957.834935763887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45957.834935763887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45957.834935763887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45957.834935763887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45957.834935763887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45957.834935763887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45957.834935763887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45957.834935763887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45957.834935763887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45957.834935763887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45957.834935763887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45957.834935763887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45957.834935763887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45957.834935763887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45957.834935763887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45957.834935763887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45957.834935763887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45957.834935763887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45957.834935763887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45957.834935763887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45957.834935763887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45957.834935763887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45957.834935763887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45957.834935763887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45957.834935763887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45957.834935763887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45957.834935763887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45957.834935763887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45957.834935763887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45957.834935763887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45957.834935763887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45957.834935763887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45957.834935763887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45957.834935763887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45957.834935763887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45957.834935763887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45957.834935763887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45957.834935763887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45957.834935763887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45957.834935763887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45957.834935763887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45957.834935763887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45957.834935763887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45957.834935763887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45957.834935763887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45957.834935763887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45957.834935763887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45957.834935763887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45957.834935763887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45957.834935763887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45957.834935763887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45957.834935763887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45957.834935763887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45957.834935763887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45957.834935763887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45957.834935763887</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45957.834935763887</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66.002875578698877</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31.646058449070551</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9.1738246527747833</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29903</v>
      </c>
      <c r="E5" s="152" t="s">
        <v>38998</v>
      </c>
      <c r="F5" s="153">
        <v>45957.827164351853</v>
      </c>
      <c r="G5" s="154">
        <f ca="1">IFERROR(NOW()-F5,"")</f>
        <v>7.7714120343443938E-3</v>
      </c>
      <c r="H5" s="153">
        <v>45957.821608796294</v>
      </c>
      <c r="I5" s="152" t="str">
        <f>IFERROR(VLOOKUP(D5,DB!A:F,6,0),"")</f>
        <v>SCECO</v>
      </c>
      <c r="J5" s="152" t="str">
        <f>IFERROR(VLOOKUP(D5,DB!A:G,7,0),"")</f>
        <v>Dead</v>
      </c>
      <c r="K5" s="152" t="s">
        <v>39097</v>
      </c>
      <c r="L5" s="152" t="str">
        <f>IFERROR(VLOOKUP(D5,DB!A:I,9,0),"")</f>
        <v>Latis</v>
      </c>
    </row>
    <row r="6" spans="1:13" ht="15">
      <c r="A6" s="152"/>
      <c r="B6" s="152" t="str">
        <f>IFERROR(VLOOKUP(D6,DB!A:K,11,0),"")</f>
        <v/>
      </c>
      <c r="C6" s="152"/>
      <c r="D6" s="152"/>
      <c r="E6" s="152"/>
      <c r="F6" s="153"/>
      <c r="G6" s="154">
        <f ca="1">IFERROR(NOW()-F6,"")</f>
        <v>45957.834935763887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45957.834935763887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45957.834935763887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45957.834935763887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45957.834935763887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45957.834935763887</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45957.834935763887</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45957.834935763887</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45957.834935763887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45957.834935763887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45957.834935763887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45957.834935763887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45957.834935763887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45957.834935763887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45957.834935763887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45957.834935763887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45957.834935763887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45957.834935763887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45957.834935763887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45957.834935763887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45957.834935763887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45957.834935763887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45957.834935763887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45957.834935763887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45957.834935763887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45957.834935763887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45957.834935763887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45957.834935763887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45957.834935763887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45957.834935763887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45957.834935763887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45957.834935763887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45957.834935763887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45957.834935763887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45957.834935763887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45957.834935763887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45957.834935763887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45957.834935763887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45957.834935763887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45957.834935763887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45957.834935763887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45957.834935763887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45957.834935763887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45957.834935763887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45957.834935763887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45957.834935763887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45957.834935763887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45957.834935763887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45957.834935763887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45957.834935763887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45957.834935763887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45957.834935763887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45957.834935763887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45957.834935763887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45957.834935763887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45957.834935763887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45957.834935763887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45957.834935763887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45957.834935763887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45957.834935763887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45957.834935763887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45957.834935763887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45957.834935763887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45957.834935763887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45957.834935763887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45957.834935763887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45957.834935763887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45957.834935763887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45957.834935763887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45957.834935763887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45957.834935763887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45957.834935763887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45957.834935763887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45957.834935763887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45957.834935763887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45957.834935763887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45957.834935763887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45957.834935763887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45957.834935763887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45957.834935763887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45957.834935763887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45957.834935763887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45957.834935763887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45957.834935763887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45957.834935763887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45957.834935763887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45957.834935763887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45957.834935763887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45957.834935763887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45957.834935763887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45957.834935763887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45957.834935763887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45957.834935763887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45957.834935763887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45957.834935763887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45957.834935763887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45957.834935763887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45957.834935763887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45957.834935763887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45957.834935763887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45957.834935763887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45957.834935763887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45957.834935763887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45957.834935763887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45957.834935763887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45957.834935763887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45957.834935763887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45957.834935763887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45957.834935763887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45957.834935763887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45957.834935763887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45957.834935763887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45957.834935763887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45957.834935763887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45957.834935763887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45957.834935763887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45957.834935763887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45957.834935763887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45957.834935763887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45957.834935763887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45957.834935763887</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45957.834935763887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45957.834935763887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45957.834935763887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45957.834935763887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45957.834935763887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45957.834935763887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45957.834935763887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45957.834935763887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45957.834935763887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45957.834935763887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45957.834935763887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45957.834935763887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45957.834935763887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45957.834935763887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45957.834935763887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45957.834935763887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45957.834935763887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45957.834935763887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45957.834935763887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45957.834935763887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45957.834935763887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45957.834935763887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45957.834935763887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45957.834935763887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45957.834935763887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45957.834935763887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45957.834935763887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45957.834935763887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45957.834935763887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45957.834935763887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45957.834935763887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45957.834935763887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45957.834935763887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45957.834935763887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45957.834935763887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45957.834935763887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45957.834935763887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45957.834935763887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45957.834935763887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45957.834935763887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45957.834935763887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45957.834935763887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45957.834935763887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45957.834935763887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45957.834935763887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45957.834935763887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45957.834935763887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45957.834935763887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45957.834935763887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45957.834935763887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45957.834935763887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45957.834935763887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45957.834935763887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45957.834935763887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45957.834935763887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45957.834935763887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45957.834935763887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45957.834935763887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45957.834935763887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45957.834935763887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45957.834935763887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45957.834935763887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45957.834935763887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45957.834935763887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45957.834935763887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45957.834935763887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45957.834935763887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45957.834935763887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45957.834935763887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45957.834935763887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45957.834935763887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45957.834935763887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45957.834935763887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45957.834935763887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45957.834935763887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45957.834935763887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45957.834935763887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45957.834935763887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45957.834935763887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45957.834935763887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45957.834935763887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45957.834935763887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45957.834935763887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45957.834935763887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45957.834935763887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45957.834935763887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45957.834935763887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45957.834935763887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45957.834935763887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45957.834935763887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45957.834935763887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45957.834935763887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45957.834935763887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45957.834935763887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45957.834935763887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45957.834935763887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45957.834935763887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45957.834935763887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45957.834935763887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45957.834935763887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45957.834935763887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45957.834935763887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45957.834935763887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45957.834935763887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45957.834935763887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45957.834935763887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45957.834935763887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45957.834935763887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45957.834935763887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45957.834935763887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45957.834935763887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45957.834935763887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45957.834935763887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45957.834935763887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45957.834935763887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45957.834935763887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45957.834935763887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45957.834935763887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45957.834935763887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45957.834935763887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45957.834935763887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45957.834935763887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45957.834935763887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45957.834935763887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45957.834935763887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45957.834935763887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45957.834935763887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45957.834935763887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45957.834935763887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45957.834935763887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45957.834935763887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45957.834935763887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45957.834935763887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45957.834935763887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45957.834935763887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45957.834935763887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45957.834935763887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45957.834935763887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45957.834935763887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45957.834935763887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45957.834935763887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45957.834935763887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45957.834935763887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45957.834935763887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45957.834935763887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45957.834935763887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45957.834935763887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45957.834935763887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45957.834935763887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45957.834935763887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45957.834935763887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45957.834935763887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45957.834935763887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45957.834935763887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45957.834935763887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45957.834935763887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45957.834935763887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45957.834935763887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45957.834935763887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45957.834935763887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45957.834935763887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45957.834935763887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45957.834935763887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45957.834935763887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45957.834935763887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45957.834935763887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45957.834935763887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45957.834935763887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45957.834935763887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45957.834935763887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45957.834935763887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45957.834935763887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45957.834935763887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45957.834935763887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45957.834935763887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45957.834935763887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45957.834935763887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45957.834935763887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45957.834935763887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45957.834935763887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45957.834935763887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45957.834935763887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45957.834935763887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45957.834935763887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45957.834935763887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45957.834935763887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45957.834935763887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45957.834935763887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45957.834935763887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45957.834935763887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45957.834935763887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45957.834935763887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45957.834935763887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45957.834935763887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45957.834935763887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45957.834935763887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45957.834935763887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45957.834935763887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45957.834935763887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45957.834935763887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45957.834935763887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45957.834935763887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45957.834935763887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45957.834935763887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45957.834935763887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45957.834935763887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45957.834935763887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45957.834935763887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45957.834935763887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45957.834935763887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45957.834935763887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45957.834935763887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45957.834935763887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45957.834935763887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45957.834935763887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45957.834935763887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45957.834935763887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45957.834935763887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45957.834935763887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45957.834935763887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45957.834935763887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45957.834935763887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45957.834935763887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45957.834935763887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45957.834935763887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45957.834935763887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45957.834935763887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45957.834935763887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45957.834935763887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45957.834935763887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45957.834935763887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45957.834935763887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45957.834935763887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45957.834935763887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45957.834935763887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45957.834935763887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45957.834935763887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45957.834935763887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45957.834935763887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45957.834935763887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45957.834935763887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45957.834935763887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45957.834935763887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45957.834935763887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45957.834935763887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45957.834935763887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45957.834935763887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45957.834935763887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45957.834935763887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45957.834935763887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45957.834935763887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45957.834935763887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45957.834935763887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45957.834935763887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45957.834935763887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45957.834935763887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45957.834935763887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45957.834935763887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45957.834935763887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45957.834935763887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45957.834935763887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45957.834935763887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45957.834935763887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45957.834935763887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45957.834935763887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45957.834935763887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45957.834935763887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45957.834935763887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45957.834935763887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45957.834935763887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45957.834935763887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45957.834935763887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45957.834935763887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45957.834935763887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45957.834935763887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45957.834935763887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45957.834935763887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45957.834935763887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45957.834935763887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45957.834935763887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45957.834935763887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45957.834935763887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45957.834935763887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45957.834935763887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45957.834935763887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45957.834935763887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45957.834935763887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45957.834935763887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45957.834935763887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45957.834935763887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45957.834935763887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45957.834935763887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45957.834935763887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45957.834935763887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45957.834935763887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45957.834935763887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45957.834935763887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45957.834935763887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45957.834935763887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45957.834935763887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45957.834935763887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45957.834935763887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45957.834935763887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45957.834935763887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45957.834935763887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45957.834935763887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45957.834935763887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45957.834935763887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45957.834935763887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45957.834935763887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45957.834935763887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45957.834935763887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45957.834935763887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45957.834935763887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45957.834935763887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45957.834935763887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45957.834935763887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45957.834935763887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45957.834935763887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45957.834935763887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45957.834935763887</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3"/>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3</v>
      </c>
      <c r="D2" s="103" t="s">
        <v>37274</v>
      </c>
      <c r="E2" s="106" t="s">
        <v>38998</v>
      </c>
      <c r="F2" s="107">
        <v>45957.818912037037</v>
      </c>
      <c r="G2" s="77">
        <f ca="1">IFERROR(NOW()-F2,"-")</f>
        <v>1.6023726850107778E-2</v>
      </c>
      <c r="H2" s="107">
        <v>45957.829467592594</v>
      </c>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45957.834935763887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45957.834935763887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45957.834935763887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45957.834935763887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45957.834935763887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45957.834935763887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45957.834935763887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45957.834935763887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45957.834935763887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45957.834935763887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45957.834935763887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45957.834935763887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45957.834935763887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45957.834935763887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45957.834935763887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45957.834935763887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45957.834935763887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45957.834935763887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45957.834935763887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45957.834935763887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45957.834935763887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45957.834935763887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45957.834935763887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45957.834935763887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45957.834935763887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45957.834935763887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45957.834935763887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45957.834935763887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45957.834935763887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45957.834935763887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45957.834935763887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45957.834935763887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45957.834935763887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45957.834935763887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45957.834935763887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45957.834935763887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45957.834935763887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45957.834935763887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45957.834935763887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45957.834935763887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45957.834935763887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45957.834935763887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45957.834935763887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45957.834935763887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45957.834935763887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45957.834935763887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45957.834935763887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45957.834935763887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45957.834935763887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45957.834935763887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45957.834935763887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45957.834935763887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45957.834935763887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45957.834935763887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45957.834935763887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45957.834935763887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45957.834935763887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45957.834935763887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45957.834935763887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45957.834935763887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45957.834935763887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45957.834935763887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45957.834935763887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45957.834935763887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45957.834935763887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45957.834935763887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45957.834935763887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45957.834935763887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45957.834935763887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45957.834935763887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45957.834935763887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45957.834935763887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45957.834935763887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45957.834935763887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45957.834935763887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45957.834935763887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45957.834935763887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45957.834935763887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45957.834935763887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45957.834935763887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45957.834935763887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45957.834935763887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45957.834935763887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45957.834935763887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45957.834935763887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45957.834935763887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45957.834935763887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45957.834935763887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45957.834935763887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45957.834935763887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45957.834935763887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45957.834935763887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45957.834935763887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45957.834935763887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45957.834935763887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45957.834935763887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45957.834935763887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45957.834935763887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45957.834935763887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45957.834935763887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45957.834935763887</v>
      </c>
      <c r="H103" s="107"/>
      <c r="I103" s="103" t="str">
        <f>IFERROR(VLOOKUP(D103,DB!A:F,6,0),"")</f>
        <v/>
      </c>
      <c r="J103" s="102" t="str">
        <f>IFERROR(VLOOKUP(D103,DB!A:G,7,0),"")</f>
        <v/>
      </c>
      <c r="K103" s="108"/>
      <c r="L103" s="109" t="str">
        <f>IFERROR(VLOOKUP(D103,DB!A:I,9,0),"")</f>
        <v/>
      </c>
    </row>
  </sheetData>
  <dataValidations count="2">
    <dataValidation allowBlank="1" showInputMessage="1" showErrorMessage="1" sqref="E1" xr:uid="{380493DB-286A-4683-AF55-C78F04945A49}"/>
    <dataValidation type="list" allowBlank="1" showInputMessage="1" showErrorMessage="1" sqref="E2:E10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2025-10-27T17:04:16Z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