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9201" documentId="120_S{2AC9BD13-BADA-5192-A53E-5A8FF88502F6}" xr6:coauthVersionLast="47" xr6:coauthVersionMax="47" xr10:uidLastSave="{4B193D26-7B1A-45EE-A84F-D1BE4DF9FCD8}"/>
  <bookViews>
    <workbookView xWindow="-120" yWindow="-120" windowWidth="38640" windowHeight="21120" firstSheet="5"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9" i="3" l="1"/>
  <c r="B4" i="4"/>
  <c r="B5" i="4"/>
  <c r="B6" i="4"/>
  <c r="B7" i="4"/>
  <c r="B8" i="4"/>
  <c r="B9" i="4"/>
  <c r="B3" i="4"/>
  <c r="L3" i="4"/>
  <c r="L4" i="4"/>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B209" i="1"/>
  <c r="G209" i="1"/>
  <c r="I209" i="1"/>
  <c r="J209" i="1"/>
  <c r="L209" i="1"/>
  <c r="B210" i="1"/>
  <c r="G210" i="1"/>
  <c r="I210" i="1"/>
  <c r="J210" i="1"/>
  <c r="L210" i="1"/>
  <c r="B211" i="1"/>
  <c r="G211" i="1"/>
  <c r="I211" i="1"/>
  <c r="J211" i="1"/>
  <c r="L211" i="1"/>
  <c r="B212" i="1"/>
  <c r="G212" i="1"/>
  <c r="I212" i="1"/>
  <c r="J212" i="1"/>
  <c r="L212" i="1"/>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L6" i="5"/>
  <c r="J6" i="5"/>
  <c r="I6" i="5"/>
  <c r="B6" i="5"/>
  <c r="G6" i="5"/>
  <c r="D8" i="3"/>
  <c r="D5" i="3"/>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3" i="1"/>
  <c r="G3" i="1"/>
  <c r="I3" i="1"/>
  <c r="J3" i="1"/>
  <c r="L3" i="1"/>
  <c r="B4" i="1"/>
  <c r="G4" i="1"/>
  <c r="I4" i="1"/>
  <c r="J4" i="1"/>
  <c r="L4" i="1"/>
  <c r="D4" i="3"/>
  <c r="D6" i="3"/>
  <c r="D7"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G2" i="1"/>
  <c r="G5" i="5"/>
  <c r="G3" i="4"/>
  <c r="I3" i="4"/>
  <c r="J3" i="4"/>
  <c r="G4" i="4"/>
  <c r="I4" i="4"/>
  <c r="J4" i="4"/>
  <c r="G5" i="4"/>
  <c r="I5" i="4"/>
  <c r="J5" i="4"/>
  <c r="L5" i="4"/>
  <c r="G6" i="4"/>
  <c r="I6" i="4"/>
  <c r="J6" i="4"/>
  <c r="L6" i="4"/>
  <c r="G7" i="4"/>
  <c r="I7" i="4"/>
  <c r="J7" i="4"/>
  <c r="L7" i="4"/>
  <c r="G8" i="4"/>
  <c r="I8" i="4"/>
  <c r="J8" i="4"/>
  <c r="L8"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alcChain>
</file>

<file path=xl/sharedStrings.xml><?xml version="1.0" encoding="utf-8"?>
<sst xmlns="http://schemas.openxmlformats.org/spreadsheetml/2006/main" count="181591" uniqueCount="39210">
  <si>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</si>
  <si>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</si>
  <si>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</si>
  <si>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</si>
  <si>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</si>
  <si>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</si>
  <si>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</si>
  <si>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</si>
  <si>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</si>
  <si>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</si>
  <si>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</si>
  <si>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</si>
  <si>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</si>
  <si>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</si>
  <si>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</si>
  <si>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</si>
  <si>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</si>
  <si>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</si>
  <si>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</si>
  <si>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</si>
  <si>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</si>
  <si>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</si>
  <si>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</si>
  <si>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</si>
  <si>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</si>
  <si>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</si>
  <si>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</si>
  <si>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</si>
  <si>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</si>
  <si>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</si>
  <si>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</si>
  <si>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</si>
  <si>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</si>
  <si>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</si>
  <si>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</si>
  <si>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</si>
  <si>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</si>
  <si>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</si>
  <si>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</si>
  <si>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</si>
  <si>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</si>
  <si>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</si>
  <si>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</si>
  <si>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</si>
  <si>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</si>
  <si>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</si>
  <si>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</si>
  <si>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</si>
  <si>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</si>
  <si>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</si>
  <si>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</si>
  <si>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</si>
  <si>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</si>
  <si>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</si>
  <si>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</si>
  <si>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</si>
  <si>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</si>
  <si>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</si>
  <si>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</si>
  <si>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</si>
  <si>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</si>
  <si>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</si>
  <si>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</si>
  <si>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</si>
  <si>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</si>
  <si>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</si>
  <si>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</si>
  <si>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</si>
  <si>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</si>
  <si>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</si>
  <si>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</si>
  <si>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</si>
  <si>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</si>
  <si>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</si>
  <si>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</si>
  <si>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</si>
  <si>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</si>
  <si>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</si>
  <si>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</si>
  <si>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</si>
  <si>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</si>
  <si>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</si>
  <si>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</si>
  <si>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</si>
  <si>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</si>
  <si>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</si>
  <si>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</si>
  <si>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</si>
  <si>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</si>
  <si>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</si>
  <si>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</si>
  <si>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</si>
  <si>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</si>
  <si>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</si>
  <si>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</si>
  <si>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</si>
  <si>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</si>
  <si>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</si>
  <si>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</si>
  <si>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</si>
  <si>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</si>
  <si>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</si>
  <si>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</si>
  <si>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</si>
  <si>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</si>
  <si>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</si>
  <si>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</si>
  <si>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</si>
  <si>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</si>
  <si>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</si>
  <si>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</si>
  <si>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</si>
  <si>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</si>
  <si>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</si>
  <si>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</si>
  <si>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</si>
  <si>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</si>
  <si>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</si>
  <si>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</si>
  <si>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</si>
  <si>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</si>
  <si>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</si>
  <si>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</si>
  <si>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</si>
  <si>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</si>
  <si>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</si>
  <si>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</si>
  <si>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</si>
  <si>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</si>
  <si>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</si>
  <si>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</si>
  <si>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</si>
  <si>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</si>
  <si>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</si>
  <si>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</si>
  <si>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</si>
  <si>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</si>
  <si>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</si>
  <si>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</si>
  <si>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</si>
  <si>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</si>
  <si>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</si>
  <si>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</si>
  <si>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</si>
  <si>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</si>
  <si>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</si>
  <si>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</si>
  <si>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</si>
  <si>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</si>
  <si>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</si>
  <si>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</si>
  <si>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</si>
  <si>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</si>
  <si>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</si>
  <si>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</si>
  <si>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</si>
  <si>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</si>
  <si>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</si>
  <si>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</si>
  <si>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</si>
  <si>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</si>
  <si>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</si>
  <si>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</si>
  <si>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</si>
  <si>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</si>
  <si>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</si>
  <si>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</si>
  <si>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</si>
  <si>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</si>
  <si>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</si>
  <si>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</si>
  <si>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</si>
  <si>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</si>
  <si>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</si>
  <si>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</si>
  <si>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</si>
  <si>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</si>
  <si>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</si>
  <si>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</si>
  <si>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</si>
  <si>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</si>
  <si>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</si>
  <si>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</si>
  <si>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</si>
  <si>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</si>
  <si>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</si>
  <si>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</si>
  <si>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</si>
  <si>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</si>
  <si>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</si>
  <si>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</si>
  <si>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</si>
  <si>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</si>
  <si>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</si>
  <si>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</si>
  <si>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</si>
  <si>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</si>
  <si>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</si>
  <si>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</si>
  <si>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</si>
  <si>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</si>
  <si>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</si>
  <si>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</si>
  <si>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</si>
  <si>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</si>
  <si>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</si>
  <si>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</si>
  <si>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</si>
  <si>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</si>
  <si>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</si>
  <si>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</si>
  <si>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</si>
  <si>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</si>
  <si>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</si>
  <si>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</si>
  <si>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</si>
  <si>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</si>
  <si>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</si>
  <si>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</si>
  <si>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</si>
  <si>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</si>
  <si>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</si>
  <si>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</si>
  <si>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</si>
  <si>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</si>
  <si>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</si>
  <si>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</si>
  <si>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</si>
  <si>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</si>
  <si>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</si>
  <si>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</si>
  <si>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</si>
  <si>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</si>
  <si>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</si>
  <si>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</si>
  <si>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</si>
  <si>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</si>
  <si>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</si>
  <si>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</si>
  <si>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</si>
  <si>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</si>
  <si>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</si>
  <si>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</si>
  <si>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</si>
  <si>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</si>
  <si>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</si>
  <si>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</si>
  <si>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</si>
  <si>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</si>
  <si>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</si>
  <si>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</si>
  <si>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</si>
  <si>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</si>
  <si>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</si>
  <si>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</si>
  <si>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</si>
  <si>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</si>
  <si>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</si>
  <si>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</si>
  <si>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</si>
  <si>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</si>
  <si>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</si>
  <si>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</si>
  <si>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</si>
  <si>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</si>
  <si>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</si>
  <si>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</si>
  <si>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</si>
  <si>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</si>
  <si>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</si>
  <si>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</si>
  <si>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</si>
  <si>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</si>
  <si>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</si>
  <si>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</si>
  <si>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</si>
  <si>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</si>
  <si>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</si>
  <si>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</si>
  <si>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</si>
  <si>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</si>
  <si>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</si>
  <si>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</si>
  <si>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</si>
  <si>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</si>
  <si>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</si>
  <si>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</si>
  <si>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</si>
  <si>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</si>
  <si>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</si>
  <si>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</si>
  <si>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</si>
  <si>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</si>
  <si>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</si>
  <si>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</si>
  <si>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</si>
  <si>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</si>
  <si>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</si>
  <si>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</si>
  <si>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</si>
  <si>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</si>
  <si>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</si>
  <si>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</si>
  <si>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</si>
  <si>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</si>
  <si>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</si>
  <si>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</si>
  <si>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</si>
  <si>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</si>
  <si>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</si>
  <si>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</si>
  <si>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</si>
  <si>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</si>
  <si>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</si>
  <si>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</si>
  <si>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</si>
  <si>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</si>
  <si>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</si>
  <si>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</si>
  <si>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</si>
  <si>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</si>
  <si>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</si>
  <si>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</si>
  <si>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</si>
  <si>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</si>
  <si>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</si>
  <si>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</si>
  <si>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</si>
  <si>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</si>
  <si>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</si>
  <si>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</si>
  <si>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</si>
  <si>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</si>
  <si>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</si>
  <si>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</si>
  <si>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</si>
  <si>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</si>
  <si>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</si>
  <si>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</si>
  <si>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</si>
  <si>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</si>
  <si>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</si>
  <si>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</si>
  <si>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</si>
  <si>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</si>
  <si>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</si>
  <si>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</si>
  <si>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</si>
  <si>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</si>
  <si>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</si>
  <si>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</si>
  <si>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</si>
  <si>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</si>
  <si>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</si>
  <si>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</si>
  <si>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</si>
  <si>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</si>
  <si>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</si>
  <si>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</si>
  <si>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</si>
  <si>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</si>
  <si>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</si>
  <si>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</si>
  <si>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</si>
  <si>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</si>
  <si>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</si>
  <si>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</si>
  <si>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</si>
  <si>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</si>
  <si>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</si>
  <si>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</si>
  <si>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</si>
  <si>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</si>
  <si>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</si>
  <si>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</si>
  <si>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</si>
  <si>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</si>
  <si>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</si>
  <si>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</si>
  <si>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</si>
  <si>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</si>
  <si>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</si>
  <si>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</si>
  <si>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</si>
  <si>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</si>
  <si>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</si>
  <si>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</si>
  <si>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</si>
  <si>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</si>
  <si>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</si>
  <si>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</si>
  <si>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</si>
  <si>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</si>
  <si>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</si>
  <si>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</si>
  <si>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</si>
  <si>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</si>
  <si>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</si>
  <si>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</si>
  <si>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</si>
  <si>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</si>
  <si>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</si>
  <si>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</si>
  <si>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</si>
  <si>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</si>
  <si>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</si>
  <si>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</si>
  <si>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</si>
  <si>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</si>
  <si>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</si>
  <si>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</si>
  <si>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</si>
  <si>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</si>
  <si>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</si>
  <si>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</si>
  <si>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</si>
  <si>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</si>
  <si>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</si>
  <si>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</si>
  <si>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</si>
  <si>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</si>
  <si>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</si>
  <si>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</si>
  <si>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</si>
  <si>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</si>
  <si>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</si>
  <si>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</si>
  <si>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</si>
  <si>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</si>
  <si>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</si>
  <si>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</si>
  <si>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</si>
  <si>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</si>
  <si>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</si>
  <si>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</si>
  <si>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</si>
  <si>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</si>
  <si>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</si>
  <si>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</si>
  <si>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</si>
  <si>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</si>
  <si>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</si>
  <si>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</si>
  <si>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</si>
  <si>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</si>
  <si>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</si>
  <si>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</si>
  <si>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</si>
  <si>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</si>
  <si>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</si>
  <si>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</si>
  <si>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</si>
  <si>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</si>
  <si>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</si>
  <si>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</si>
  <si>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</si>
  <si>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</si>
  <si>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</si>
  <si>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</si>
  <si>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</si>
  <si>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</si>
  <si>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</si>
  <si>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</si>
  <si>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</si>
  <si>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</si>
  <si>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</si>
  <si>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</si>
  <si>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</si>
  <si>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</si>
  <si>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</si>
  <si>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</si>
  <si>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</si>
  <si>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</si>
  <si>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</si>
  <si>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</si>
  <si>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</si>
  <si>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</si>
  <si>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</si>
  <si>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</si>
  <si>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</si>
  <si>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</si>
  <si>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</si>
  <si>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</si>
  <si>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</si>
  <si>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</si>
  <si>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</si>
  <si>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</si>
  <si>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</si>
  <si>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</si>
  <si>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</si>
  <si>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</si>
  <si>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</si>
  <si>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</si>
  <si>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</si>
  <si>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</si>
  <si>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</si>
  <si>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</si>
  <si>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</si>
  <si>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</si>
  <si>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</si>
  <si>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</si>
  <si>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</si>
  <si>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</si>
  <si>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</si>
  <si>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</si>
  <si>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</si>
  <si>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</si>
  <si>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</si>
  <si>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</si>
  <si>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</si>
  <si>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</si>
  <si>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</si>
  <si>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</si>
  <si>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</si>
  <si>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</si>
  <si>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</si>
  <si>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</si>
  <si>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</si>
  <si>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</si>
  <si>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</si>
  <si>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</si>
  <si>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</si>
  <si>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</si>
  <si>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</si>
  <si>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</si>
  <si>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</si>
  <si>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</si>
  <si>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</si>
  <si>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</si>
  <si>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</si>
  <si>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</si>
  <si>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</si>
  <si>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</si>
  <si>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</si>
  <si>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</si>
  <si>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</si>
  <si>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</si>
  <si>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</si>
  <si>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</si>
  <si>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</si>
  <si>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</si>
  <si>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</si>
  <si>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</si>
  <si>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</si>
  <si>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</si>
  <si>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</si>
  <si>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</si>
  <si>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</si>
  <si>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</si>
  <si>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</si>
  <si>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</si>
  <si>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</si>
  <si>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</si>
  <si>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</si>
  <si>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</si>
  <si>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</si>
  <si>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</si>
  <si>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</si>
  <si>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</si>
  <si>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</si>
  <si>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</si>
  <si>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</si>
  <si>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</si>
  <si>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</si>
  <si>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</si>
  <si>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</si>
  <si>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</si>
  <si>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</si>
  <si>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</si>
  <si>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</si>
  <si>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</si>
  <si>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</si>
  <si>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</si>
  <si>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</si>
  <si>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</si>
  <si>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</si>
  <si>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</si>
  <si>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</si>
  <si>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</si>
  <si>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</si>
  <si>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</si>
  <si>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</si>
  <si>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</si>
  <si>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</si>
  <si>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</si>
  <si>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</si>
  <si>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</si>
  <si>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</si>
  <si>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</si>
  <si>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</si>
  <si>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</si>
  <si>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</si>
  <si>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</si>
  <si>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</si>
  <si>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</si>
  <si>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</si>
  <si>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</si>
  <si>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</si>
  <si>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</si>
  <si>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</si>
  <si>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</si>
  <si>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</si>
  <si>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</si>
  <si>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</si>
  <si>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</si>
  <si>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</si>
  <si>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</si>
  <si>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</si>
  <si>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</si>
  <si>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</si>
  <si>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</si>
  <si>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</si>
  <si>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</si>
  <si>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</si>
  <si>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</si>
  <si>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</si>
  <si>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</si>
  <si>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</si>
  <si>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</si>
  <si>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</si>
  <si>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</si>
  <si>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</si>
  <si>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</si>
  <si>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</si>
  <si>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</si>
  <si>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</si>
  <si>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</si>
  <si>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</si>
  <si>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</si>
  <si>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</si>
  <si>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</si>
  <si>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</si>
  <si>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</si>
  <si>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</si>
  <si>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</si>
  <si>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</si>
  <si>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</si>
  <si>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</si>
  <si>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</si>
  <si>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</si>
  <si>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</si>
  <si>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</si>
  <si>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</si>
  <si>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</si>
  <si>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</si>
  <si>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</si>
  <si>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</si>
  <si>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</si>
  <si>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</si>
  <si>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</si>
  <si>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</si>
  <si>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</si>
  <si>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</si>
  <si>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</si>
  <si>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</si>
  <si>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</si>
  <si>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</si>
  <si>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</si>
  <si>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</si>
  <si>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</si>
  <si>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</si>
  <si>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</si>
  <si>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</si>
  <si>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</si>
  <si>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</si>
  <si>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</si>
  <si>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</si>
  <si>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</si>
  <si>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</si>
  <si>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</si>
  <si>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</si>
  <si>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</si>
  <si>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</si>
  <si>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</si>
  <si>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</si>
  <si>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</si>
  <si>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</si>
  <si>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</si>
  <si>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</si>
  <si>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</si>
  <si>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</si>
  <si>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</si>
  <si>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</si>
  <si>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</si>
  <si>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</si>
  <si>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</si>
  <si>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</si>
  <si>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</si>
  <si>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</si>
  <si>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</si>
  <si>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</si>
  <si>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</si>
  <si>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</si>
  <si>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</si>
  <si>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</si>
  <si>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</si>
  <si>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</si>
  <si>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</si>
  <si>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</si>
  <si>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</si>
  <si>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</si>
  <si>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</si>
  <si>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</si>
  <si>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</si>
  <si>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</si>
  <si>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</si>
  <si>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</si>
  <si>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</si>
  <si>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</si>
  <si>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</si>
  <si>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</si>
  <si>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</si>
  <si>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</si>
  <si>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</si>
  <si>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</si>
  <si>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</si>
  <si>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</si>
  <si>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</si>
  <si>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</si>
  <si>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</si>
  <si>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</si>
  <si>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</si>
  <si>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</si>
  <si>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</si>
  <si>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</si>
  <si>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</si>
  <si>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</si>
  <si>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</si>
  <si>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</si>
  <si>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</si>
  <si>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</si>
  <si>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</si>
  <si>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</si>
  <si>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</si>
  <si>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</si>
  <si>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</si>
  <si>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</si>
  <si>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</si>
  <si>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</si>
  <si>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</si>
  <si>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</si>
  <si>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</si>
  <si>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</si>
  <si>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</si>
  <si>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</si>
  <si>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</si>
  <si>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</si>
  <si>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</si>
  <si>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</si>
  <si>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</si>
  <si>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</si>
  <si>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</si>
  <si>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</si>
  <si>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</si>
  <si>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</si>
  <si>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</si>
  <si>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</si>
  <si>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</si>
  <si>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</si>
  <si>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</si>
  <si>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</si>
  <si>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</si>
  <si>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</si>
  <si>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</si>
  <si>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</si>
  <si>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</si>
  <si>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</si>
  <si>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</si>
  <si>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</si>
  <si>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</si>
  <si>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</si>
  <si>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</si>
  <si>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</si>
  <si>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</si>
  <si>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</si>
  <si>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</si>
  <si>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</si>
  <si>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</si>
  <si>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</si>
  <si>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</si>
  <si>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</si>
  <si>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</si>
  <si>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</si>
  <si>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</si>
  <si>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</si>
  <si>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</si>
  <si>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</si>
  <si>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</si>
  <si>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</si>
  <si>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</si>
  <si>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</si>
  <si>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</si>
  <si>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</si>
  <si>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</si>
  <si>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</si>
  <si>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</si>
  <si>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</si>
  <si>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</si>
  <si>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</si>
  <si>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</si>
  <si>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</si>
  <si>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</si>
  <si>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</si>
  <si>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</si>
  <si>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</si>
  <si>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</si>
  <si>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</si>
  <si>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</si>
  <si>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</si>
  <si>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</si>
  <si>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</si>
  <si>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</si>
  <si>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</si>
  <si>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</si>
  <si>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</si>
  <si>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</si>
  <si>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</si>
  <si>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</si>
  <si>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</si>
  <si>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</si>
  <si>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</si>
  <si>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</si>
  <si>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</si>
  <si>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</si>
  <si>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</si>
  <si>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</si>
  <si>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</si>
  <si>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</si>
  <si>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</si>
  <si>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</si>
  <si>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</si>
  <si>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</si>
  <si>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</si>
  <si>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</si>
  <si>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</si>
  <si>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</si>
  <si>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</si>
  <si>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</si>
  <si>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</si>
  <si>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</si>
  <si>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</si>
  <si>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</si>
  <si>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</si>
  <si>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</si>
  <si>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</si>
  <si>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</si>
  <si>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</si>
  <si>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</si>
  <si>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</si>
  <si>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</si>
  <si>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</si>
  <si>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</si>
  <si>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</si>
  <si>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</si>
  <si>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</si>
  <si>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</si>
  <si>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</si>
  <si>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</si>
  <si>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</si>
  <si>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</si>
  <si>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</si>
  <si>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</si>
  <si>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</si>
  <si>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</si>
  <si>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</si>
  <si>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</si>
  <si>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</si>
  <si>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</si>
  <si>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</si>
  <si>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</si>
  <si>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</si>
  <si>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</si>
  <si>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</si>
  <si>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</si>
  <si>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</si>
  <si>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</si>
  <si>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</si>
  <si>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</si>
  <si>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</si>
  <si>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</si>
  <si>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</si>
  <si>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</si>
  <si>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</si>
  <si>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</si>
  <si>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</si>
  <si>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</si>
  <si>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</si>
  <si>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</si>
  <si>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</si>
  <si>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</si>
  <si>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</si>
  <si>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</si>
  <si>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</si>
  <si>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</si>
  <si>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</si>
  <si>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</si>
  <si>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</si>
  <si>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</si>
  <si>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</si>
  <si>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</si>
  <si>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</si>
  <si>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</si>
  <si>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</si>
  <si>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</si>
  <si>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</si>
  <si>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</si>
  <si>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</si>
  <si>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</si>
  <si>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</si>
  <si>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</si>
  <si>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</si>
  <si>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</si>
  <si>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</si>
  <si>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</si>
  <si>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</si>
  <si>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</si>
  <si>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</si>
  <si>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</si>
  <si>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</si>
  <si>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</si>
  <si>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</si>
  <si>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</si>
  <si>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</si>
  <si>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</si>
  <si>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</si>
  <si>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</si>
  <si>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</si>
  <si>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</si>
  <si>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</si>
  <si>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</si>
  <si>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</si>
  <si>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</si>
  <si>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</si>
  <si>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</si>
  <si>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</si>
  <si>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</si>
  <si>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</si>
  <si>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</si>
  <si>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</si>
  <si>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</si>
  <si>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</si>
  <si>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</si>
  <si>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</si>
  <si>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</si>
  <si>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</si>
  <si>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</si>
  <si>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</si>
  <si>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</si>
  <si>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</si>
  <si>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</si>
  <si>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</si>
  <si>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</si>
  <si>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</si>
  <si>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</si>
  <si>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</si>
  <si>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</si>
  <si>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</si>
  <si>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</si>
  <si>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</si>
  <si>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</si>
  <si>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</si>
  <si>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</si>
  <si>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</si>
  <si>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</si>
  <si>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</si>
  <si>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</si>
  <si>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</si>
  <si>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</si>
  <si>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</si>
  <si>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</si>
  <si>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</si>
  <si>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</si>
  <si>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</si>
  <si>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</si>
  <si>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</si>
  <si>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</si>
  <si>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</si>
  <si>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</si>
  <si>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</si>
  <si>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</si>
  <si>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</si>
  <si>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</si>
  <si>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</si>
  <si>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</si>
  <si>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</si>
  <si>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</si>
  <si>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</si>
  <si>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</si>
  <si>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</si>
  <si>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</si>
  <si>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</si>
  <si>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</si>
  <si>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</si>
  <si>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</si>
  <si>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</si>
  <si>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</si>
  <si>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</si>
  <si>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</si>
  <si>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</si>
  <si>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</si>
  <si>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</si>
  <si>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</si>
  <si>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</si>
  <si>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</si>
  <si>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</si>
  <si>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</si>
  <si>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</si>
  <si>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</si>
  <si>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</si>
  <si>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</si>
  <si>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</si>
  <si>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</si>
  <si>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</si>
  <si>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</si>
  <si>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</si>
  <si>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</si>
  <si>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</si>
  <si>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</si>
  <si>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</si>
  <si>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</si>
  <si>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</si>
  <si>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</si>
  <si>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</si>
  <si>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</si>
  <si>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</si>
  <si>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</si>
  <si>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</si>
  <si>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</si>
  <si>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</si>
  <si>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</si>
  <si>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</si>
  <si>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</si>
  <si>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</si>
  <si>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</si>
  <si>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</si>
  <si>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</si>
  <si>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</si>
  <si>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</si>
  <si>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</si>
  <si>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</si>
  <si>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</si>
  <si>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</si>
  <si>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</si>
  <si>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</si>
  <si>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</si>
  <si>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</si>
  <si>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</si>
  <si>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</si>
  <si>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</si>
  <si>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</si>
  <si>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</si>
  <si>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</si>
  <si>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</si>
  <si>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</si>
  <si>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</si>
  <si>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</si>
  <si>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</si>
  <si>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</si>
  <si>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</si>
  <si>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</si>
  <si>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</si>
  <si>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</si>
  <si>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</si>
  <si>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</si>
  <si>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</si>
  <si>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</si>
  <si>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</si>
  <si>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</si>
  <si>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</si>
  <si>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</si>
  <si>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</si>
  <si>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</si>
  <si>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</si>
  <si>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</si>
  <si>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</si>
  <si>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</si>
  <si>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</si>
  <si>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</si>
  <si>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</si>
  <si>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</si>
  <si>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</si>
  <si>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</si>
  <si>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</si>
  <si>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</si>
  <si>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</si>
  <si>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</si>
  <si>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</si>
  <si>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</si>
  <si>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</si>
  <si>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</si>
  <si>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</si>
  <si>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</si>
  <si>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</si>
  <si>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</si>
  <si>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</si>
  <si>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</si>
  <si>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</si>
  <si>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</si>
  <si>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</si>
  <si>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</si>
  <si>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</si>
  <si>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</si>
  <si>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</si>
  <si>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</si>
  <si>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</si>
  <si>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</si>
  <si>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</si>
  <si>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</si>
  <si>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</si>
  <si>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</si>
  <si>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</si>
  <si>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</si>
  <si>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</si>
  <si>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</si>
  <si>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</si>
  <si>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</si>
  <si>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</si>
  <si>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</si>
  <si>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</si>
  <si>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</si>
  <si>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</si>
  <si>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</si>
  <si>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</si>
  <si>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</si>
  <si>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</si>
  <si>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</si>
  <si>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</si>
  <si>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</si>
  <si>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</si>
  <si>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</si>
  <si>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</si>
  <si>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</si>
  <si>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</si>
  <si>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</si>
  <si>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</si>
  <si>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</si>
  <si>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</si>
  <si>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</si>
  <si>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</si>
  <si>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</si>
  <si>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</si>
  <si>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</si>
  <si>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</si>
  <si>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</si>
  <si>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</si>
  <si>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</si>
  <si>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</si>
  <si>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</si>
  <si>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</si>
  <si>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</si>
  <si>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</si>
  <si>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</si>
  <si>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</si>
  <si>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</si>
  <si>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</si>
  <si>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</si>
  <si>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</si>
  <si>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</si>
  <si>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</si>
  <si>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</si>
  <si>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</si>
  <si>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</si>
  <si>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</si>
  <si>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</si>
  <si>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</si>
  <si>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</si>
  <si>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</si>
  <si>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</si>
  <si>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</si>
  <si>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</si>
  <si>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</si>
  <si>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</si>
  <si>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</si>
  <si>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</si>
  <si>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</si>
  <si>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</si>
  <si>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</si>
  <si>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</si>
  <si>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</si>
  <si>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</si>
  <si>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</si>
  <si>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</si>
  <si>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</si>
  <si>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</si>
  <si>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</si>
  <si>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</si>
  <si>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</si>
  <si>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</si>
  <si>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</si>
  <si>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</si>
  <si>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</si>
  <si>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</si>
  <si>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</si>
  <si>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</si>
  <si>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</si>
  <si>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</si>
  <si>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</si>
  <si>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</si>
  <si>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</si>
  <si>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</si>
  <si>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</si>
  <si>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</si>
  <si>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</si>
  <si>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</si>
  <si>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</si>
  <si>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</si>
  <si>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</si>
  <si>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</si>
  <si>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</si>
  <si>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</si>
  <si>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</si>
  <si>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</si>
  <si>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</si>
  <si>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</si>
  <si>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</si>
  <si>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</si>
  <si>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</si>
  <si>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</si>
  <si>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</si>
  <si>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</si>
  <si>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</si>
  <si>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</si>
  <si>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</si>
  <si>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</si>
  <si>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</si>
  <si>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</si>
  <si>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</si>
  <si>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</si>
  <si>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</si>
  <si>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</si>
  <si>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</si>
  <si>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</si>
  <si>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</si>
  <si>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</si>
  <si>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</si>
  <si>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</si>
  <si>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</si>
  <si>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</si>
  <si>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</si>
  <si>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</si>
  <si>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</si>
  <si>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</si>
  <si>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</si>
  <si>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</si>
  <si>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</si>
  <si>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</si>
  <si>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</si>
  <si>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</si>
  <si>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</si>
  <si>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</si>
  <si>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</si>
  <si>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</si>
  <si>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</si>
  <si>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</si>
  <si>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</si>
  <si>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</si>
  <si>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</si>
  <si>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</si>
  <si>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</si>
  <si>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</si>
  <si>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</si>
  <si>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</si>
  <si>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</si>
  <si>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</si>
  <si>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</si>
  <si>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</si>
  <si>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</si>
  <si>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</si>
  <si>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</si>
  <si>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</si>
  <si>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</si>
  <si>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</si>
  <si>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</si>
  <si>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</si>
  <si>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</si>
  <si>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</si>
  <si>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</si>
  <si>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</si>
  <si>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</si>
  <si>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</si>
  <si>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</si>
  <si>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</si>
  <si>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</si>
  <si>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</si>
  <si>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</si>
  <si>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</si>
  <si>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</si>
  <si>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</si>
  <si>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</si>
  <si>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</si>
  <si>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</si>
  <si>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</si>
  <si>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</si>
  <si>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</si>
  <si>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</si>
  <si>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</si>
  <si>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</si>
  <si>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</si>
  <si>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</si>
  <si>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</si>
  <si>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</si>
  <si>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</si>
  <si>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</si>
  <si>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</si>
  <si>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</si>
  <si>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</si>
  <si>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</si>
  <si>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</si>
  <si>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</si>
  <si>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</si>
  <si>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</si>
  <si>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</si>
  <si>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</si>
  <si>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</si>
  <si>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</si>
  <si>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</si>
  <si>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</si>
  <si>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</si>
  <si>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</si>
  <si>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</si>
  <si>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</si>
  <si>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</si>
  <si>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</si>
  <si>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</si>
  <si>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</si>
  <si>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</si>
  <si>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</si>
  <si>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</si>
  <si>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</si>
  <si>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</si>
  <si>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</si>
  <si>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</si>
  <si>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</si>
  <si>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</si>
  <si>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</si>
  <si>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</si>
  <si>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</si>
  <si>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</si>
  <si>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</si>
  <si>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</si>
  <si>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</si>
  <si>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</si>
  <si>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</si>
  <si>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</si>
  <si>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</si>
  <si>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</si>
  <si>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</si>
  <si>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</si>
  <si>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</si>
  <si>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</si>
  <si>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</si>
  <si>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</si>
  <si>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</si>
  <si>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</si>
  <si>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</si>
  <si>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</si>
  <si>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</si>
  <si>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</si>
  <si>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</si>
  <si>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</si>
  <si>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</si>
  <si>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</si>
  <si>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</si>
  <si>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</si>
  <si>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</si>
  <si>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</si>
  <si>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</si>
  <si>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</si>
  <si>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</si>
  <si>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</si>
  <si>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</si>
  <si>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</si>
  <si>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</si>
  <si>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</si>
  <si>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</si>
  <si>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</si>
  <si>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</si>
  <si>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</si>
  <si>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</si>
  <si>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</si>
  <si>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</si>
  <si>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</si>
  <si>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</si>
  <si>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</si>
  <si>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</si>
  <si>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</si>
  <si>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</si>
  <si>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</si>
  <si>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</si>
  <si>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</si>
  <si>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</si>
  <si>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</si>
  <si>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</si>
  <si>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</si>
  <si>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</si>
  <si>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</si>
  <si>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</si>
  <si>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</si>
  <si>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</si>
  <si>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</si>
  <si>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</si>
  <si>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</si>
  <si>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</si>
  <si>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</si>
  <si>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</si>
  <si>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</si>
  <si>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</si>
  <si>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</si>
  <si>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</si>
  <si>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</si>
  <si>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</si>
  <si>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</si>
  <si>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</si>
  <si>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</si>
  <si>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</si>
  <si>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</si>
  <si>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</si>
  <si>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</si>
  <si>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</si>
  <si>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</si>
  <si>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</si>
  <si>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</si>
  <si>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</si>
  <si>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</si>
  <si>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</si>
  <si>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</si>
  <si>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</si>
  <si>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</si>
  <si>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</si>
  <si>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</si>
  <si>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</si>
  <si>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</si>
  <si>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</si>
  <si>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</si>
  <si>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</si>
  <si>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</si>
  <si>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</si>
  <si>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</si>
  <si>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</si>
  <si>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</si>
  <si>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</si>
  <si>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</si>
  <si>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</si>
  <si>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</si>
  <si>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</si>
  <si>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</si>
  <si>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</si>
  <si>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</si>
  <si>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</si>
  <si>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</si>
  <si>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</si>
  <si>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</si>
  <si>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</si>
  <si>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</si>
  <si>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</si>
  <si>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</si>
  <si>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</si>
  <si>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</si>
  <si>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</si>
  <si>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</si>
  <si>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</si>
  <si>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</si>
  <si>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</si>
  <si>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</si>
  <si>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</si>
  <si>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</si>
  <si>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</si>
  <si>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</si>
  <si>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</si>
  <si>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</si>
  <si>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</si>
  <si>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</si>
  <si>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</si>
  <si>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</si>
  <si>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</si>
  <si>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</si>
  <si>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</si>
  <si>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</si>
  <si>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</si>
  <si>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</si>
  <si>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</si>
  <si>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</si>
  <si>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</si>
  <si>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</si>
  <si>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</si>
  <si>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</si>
  <si>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</si>
  <si>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</si>
  <si>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</si>
  <si>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</si>
  <si>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</si>
  <si>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</si>
  <si>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</si>
  <si>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</si>
  <si>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</si>
  <si>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</si>
  <si>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</si>
  <si>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</si>
  <si>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</si>
  <si>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</si>
  <si>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</si>
  <si>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</si>
  <si>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</si>
  <si>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</si>
  <si>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</si>
  <si>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</si>
  <si>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</si>
  <si>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</si>
  <si>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</si>
  <si>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</si>
  <si>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</si>
  <si>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</si>
  <si>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</si>
  <si>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</si>
  <si>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</si>
  <si>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</si>
  <si>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</si>
  <si>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</si>
  <si>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</si>
  <si>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</si>
  <si>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</si>
  <si>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</si>
  <si>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</si>
  <si>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</si>
  <si>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</si>
  <si>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</si>
  <si>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</si>
  <si>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</si>
  <si>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</si>
  <si>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</si>
  <si>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</si>
  <si>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</si>
  <si>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</si>
  <si>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</si>
  <si>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</si>
  <si>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</si>
  <si>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</si>
  <si>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</si>
  <si>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</si>
  <si>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</si>
  <si>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</si>
  <si>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</si>
  <si>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</si>
  <si>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</si>
  <si>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</si>
  <si>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</si>
  <si>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</si>
  <si>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</si>
  <si>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</si>
  <si>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</si>
  <si>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</si>
  <si>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</si>
  <si>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</si>
  <si>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</si>
  <si>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</si>
  <si>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</si>
  <si>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</si>
  <si>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</si>
  <si>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</si>
  <si>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</si>
  <si>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</si>
  <si>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</si>
  <si>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</si>
  <si>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</si>
  <si>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</si>
  <si>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</si>
  <si>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</si>
  <si>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</si>
  <si>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</si>
  <si>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</si>
  <si>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</si>
  <si>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</si>
  <si>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</si>
  <si>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</si>
  <si>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</si>
  <si>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</si>
  <si>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</si>
  <si>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</si>
  <si>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</si>
  <si>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</si>
  <si>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</si>
  <si>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</si>
  <si>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</si>
  <si>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</si>
  <si>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</si>
  <si>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</si>
  <si>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</si>
  <si>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</si>
  <si>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</si>
  <si>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</si>
  <si>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</si>
  <si>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</si>
  <si>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</si>
  <si>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</si>
  <si>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</si>
  <si>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</si>
  <si>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</si>
  <si>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</si>
  <si>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</si>
  <si>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</si>
  <si>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</si>
  <si>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</si>
  <si>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</si>
  <si>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</si>
  <si>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</si>
  <si>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</si>
  <si>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</si>
  <si>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</si>
  <si>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</si>
  <si>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</si>
  <si>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</si>
  <si>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</si>
  <si>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</si>
  <si>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</si>
  <si>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</si>
  <si>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</si>
  <si>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</si>
  <si>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</si>
  <si>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</si>
  <si>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</si>
  <si>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</si>
  <si>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</si>
  <si>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</si>
  <si>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</si>
  <si>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</si>
  <si>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</si>
  <si>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</si>
  <si>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</si>
  <si>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</si>
  <si>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</si>
  <si>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</si>
  <si>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</si>
  <si>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</si>
  <si>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</si>
  <si>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</si>
  <si>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</si>
  <si>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</si>
  <si>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</si>
  <si>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</si>
  <si>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</si>
  <si>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</si>
  <si>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</si>
  <si>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</si>
  <si>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</si>
  <si>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</si>
  <si>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</si>
  <si>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</si>
  <si>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</si>
  <si>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</si>
  <si>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</si>
  <si>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</si>
  <si>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</si>
  <si>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</si>
  <si>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</si>
  <si>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</si>
  <si>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</si>
  <si>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</si>
  <si>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</si>
  <si>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</si>
  <si>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</si>
  <si>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</si>
  <si>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</si>
  <si>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</si>
  <si>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</si>
  <si>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</si>
  <si>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</si>
  <si>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</si>
  <si>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</si>
  <si>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</si>
  <si>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</si>
  <si>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</si>
  <si>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</si>
  <si>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</si>
  <si>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</si>
  <si>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</si>
  <si>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</si>
  <si>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</si>
  <si>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</si>
  <si>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</si>
  <si>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</si>
  <si>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</si>
  <si>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</si>
  <si>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</si>
  <si>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</si>
  <si>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</si>
  <si>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</si>
  <si>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</si>
  <si>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</si>
  <si>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</si>
  <si>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</si>
  <si>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</si>
  <si>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</si>
  <si>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</si>
  <si>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</si>
  <si>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</si>
  <si>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</si>
  <si>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</si>
  <si>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</si>
  <si>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</si>
  <si>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</si>
  <si>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</si>
  <si>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</si>
  <si>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</si>
  <si>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</si>
  <si>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</si>
  <si>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</si>
  <si>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</si>
  <si>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</si>
  <si>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</si>
  <si>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</si>
  <si>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</si>
  <si>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</si>
  <si>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</si>
  <si>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</si>
  <si>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</si>
  <si>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</si>
  <si>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</si>
  <si>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</si>
  <si>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</si>
  <si>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</si>
  <si>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</si>
  <si>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</si>
  <si>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</si>
  <si>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</si>
  <si>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</si>
  <si>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</si>
  <si>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</si>
  <si>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</si>
  <si>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</si>
  <si>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</si>
  <si>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</si>
  <si>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</si>
  <si>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</si>
  <si>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</si>
  <si>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</si>
  <si>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</si>
  <si>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</si>
  <si>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</si>
  <si>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</si>
  <si>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</si>
  <si>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</si>
  <si>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</si>
  <si>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</si>
  <si>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</si>
  <si>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</si>
  <si>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</si>
  <si>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</si>
  <si>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</si>
  <si>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</si>
  <si>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</si>
  <si>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</si>
  <si>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</si>
  <si>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</si>
  <si>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</si>
  <si>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</si>
  <si>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</si>
  <si>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</si>
  <si>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</si>
  <si>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</si>
  <si>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</si>
  <si>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</si>
  <si>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</si>
  <si>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</si>
  <si>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</si>
  <si>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</si>
  <si>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</si>
  <si>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</si>
  <si>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</si>
  <si>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</si>
  <si>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</si>
  <si>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</si>
  <si>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</si>
  <si>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</si>
  <si>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</si>
  <si>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</si>
  <si>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</si>
  <si>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</si>
  <si>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</si>
  <si>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</si>
  <si>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</si>
  <si>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</si>
  <si>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</si>
  <si>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</si>
  <si>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</si>
  <si>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</si>
  <si>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</si>
  <si>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</si>
  <si>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</si>
  <si>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</si>
  <si>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</si>
  <si>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</si>
  <si>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</si>
  <si>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</si>
  <si>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</si>
  <si>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</si>
  <si>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</si>
  <si>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</si>
  <si>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</si>
  <si>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</si>
  <si>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</si>
  <si>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</si>
  <si>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</si>
  <si>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</si>
  <si>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</si>
  <si>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</si>
  <si>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</si>
  <si>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</si>
  <si>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</si>
  <si>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</si>
  <si>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</si>
  <si>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</si>
  <si>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</si>
  <si>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</si>
  <si>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</si>
  <si>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</si>
  <si>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</si>
  <si>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</si>
  <si>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</si>
  <si>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</si>
  <si>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</si>
  <si>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</si>
  <si>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</si>
  <si>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</si>
  <si>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</si>
  <si>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</si>
  <si>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</si>
  <si>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</si>
  <si>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</si>
  <si>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</si>
  <si>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</si>
  <si>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</si>
  <si>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</si>
  <si>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</si>
  <si>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</si>
  <si>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</si>
  <si>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</si>
  <si>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</si>
  <si>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</si>
  <si>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</si>
  <si>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</si>
  <si>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</si>
  <si>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</si>
  <si>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</si>
  <si>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</si>
  <si>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</si>
  <si>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</si>
  <si>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</si>
  <si>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</si>
  <si>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</si>
  <si>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</si>
  <si>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</si>
  <si>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</si>
  <si>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</si>
  <si>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</si>
  <si>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</si>
  <si>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</si>
  <si>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</si>
  <si>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</si>
  <si>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</si>
  <si>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</si>
  <si>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</si>
  <si>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</si>
  <si>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</si>
  <si>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</si>
  <si>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</si>
  <si>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</si>
  <si>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</si>
  <si>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</si>
  <si>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</si>
  <si>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</si>
  <si>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</si>
  <si>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</si>
  <si>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</si>
  <si>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</si>
  <si>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</si>
  <si>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</si>
  <si>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</si>
  <si>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</si>
  <si>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</si>
  <si>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</si>
  <si>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</si>
  <si>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</si>
  <si>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</si>
  <si>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</si>
  <si>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</si>
  <si>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</si>
  <si>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</si>
  <si>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</si>
  <si>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</si>
  <si>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</si>
  <si>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</si>
  <si>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</si>
  <si>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</si>
  <si>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</si>
  <si>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</si>
  <si>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</si>
  <si>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</si>
  <si>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</si>
  <si>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</si>
  <si>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</si>
  <si>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</si>
  <si>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</si>
  <si>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</si>
  <si>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</si>
  <si>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</si>
  <si>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</si>
  <si>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</si>
  <si>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</si>
  <si>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</si>
  <si>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</si>
  <si>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</si>
  <si>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</si>
  <si>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</si>
  <si>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</si>
  <si>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</si>
  <si>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</si>
  <si>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</si>
  <si>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</si>
  <si>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</si>
  <si>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</si>
  <si>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</si>
  <si>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</si>
  <si>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</si>
  <si>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</si>
  <si>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</si>
  <si>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</si>
  <si>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</si>
  <si>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</si>
  <si>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</si>
  <si>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</si>
  <si>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</si>
  <si>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</si>
  <si>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</si>
  <si>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</si>
  <si>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</si>
  <si>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</si>
  <si>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</si>
  <si>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</si>
  <si>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</si>
  <si>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</si>
  <si>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</si>
  <si>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</si>
  <si>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</si>
  <si>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</si>
  <si>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</si>
  <si>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</si>
  <si>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</si>
  <si>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</si>
  <si>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</si>
  <si>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</si>
  <si>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</si>
  <si>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</si>
  <si>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</si>
  <si>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</si>
  <si>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</si>
  <si>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</si>
  <si>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</si>
  <si>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</si>
  <si>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</si>
  <si>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</si>
  <si>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</si>
  <si>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</si>
  <si>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</si>
  <si>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</si>
  <si>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</si>
  <si>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</si>
  <si>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</si>
  <si>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</si>
  <si>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</si>
  <si>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</si>
  <si>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</si>
  <si>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</si>
  <si>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</si>
  <si>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</si>
  <si>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</si>
  <si>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</si>
  <si>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</si>
  <si>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</si>
  <si>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</si>
  <si>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</si>
  <si>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</si>
  <si>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</si>
  <si>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</si>
  <si>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</si>
  <si>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</si>
  <si>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</si>
  <si>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</si>
  <si>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</si>
  <si>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</si>
  <si>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</si>
  <si>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</si>
  <si>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</si>
  <si>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</si>
  <si>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</si>
  <si>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</si>
  <si>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</si>
  <si>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</si>
  <si>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</si>
  <si>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</si>
  <si>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</si>
  <si>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</si>
  <si>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</si>
  <si>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</si>
  <si>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</si>
  <si>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</si>
  <si>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</si>
  <si>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</si>
  <si>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</si>
  <si>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</si>
  <si>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</si>
  <si>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</si>
  <si>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</si>
  <si>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</si>
  <si>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</si>
  <si>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</si>
  <si>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</si>
  <si>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</si>
  <si>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</si>
  <si>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</si>
  <si>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</si>
  <si>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</si>
  <si>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</si>
  <si>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</si>
  <si>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</si>
  <si>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</si>
  <si>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</si>
  <si>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</si>
  <si>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</si>
  <si>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</si>
  <si>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</si>
  <si>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</si>
  <si>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</si>
  <si>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</si>
  <si>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</si>
  <si>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</si>
  <si>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</si>
  <si>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</si>
  <si>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</si>
  <si>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</si>
  <si>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</si>
  <si>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</si>
  <si>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</si>
  <si>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</si>
  <si>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</si>
  <si>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</si>
  <si>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</si>
  <si>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</si>
  <si>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</si>
  <si>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</si>
  <si>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</si>
  <si>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</si>
  <si>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</si>
  <si>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</si>
  <si>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</si>
  <si>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</si>
  <si>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</si>
  <si>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</si>
  <si>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</si>
  <si>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</si>
  <si>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</si>
  <si>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</si>
  <si>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</si>
  <si>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</si>
  <si>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</si>
  <si>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</si>
  <si>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</si>
  <si>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</si>
  <si>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</si>
  <si>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</si>
  <si>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</si>
  <si>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</si>
  <si>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</si>
  <si>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</si>
  <si>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</si>
  <si>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</si>
  <si>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</si>
  <si>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</si>
  <si>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</si>
  <si>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</si>
  <si>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</si>
  <si>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</si>
  <si>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</si>
  <si>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</si>
  <si>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</si>
  <si>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</si>
  <si>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</si>
  <si>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</si>
  <si>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</si>
  <si>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</si>
  <si>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</si>
  <si>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</si>
  <si>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</si>
  <si>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</si>
  <si>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</si>
  <si>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</si>
  <si>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</si>
  <si>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</si>
  <si>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</si>
  <si>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</si>
  <si>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</si>
  <si>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</si>
  <si>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</si>
  <si>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</si>
  <si>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</si>
  <si>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</si>
  <si>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</si>
  <si>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</si>
  <si>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</si>
  <si>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</si>
  <si>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</si>
  <si>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</si>
  <si>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</si>
  <si>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</si>
  <si>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</si>
  <si>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</si>
  <si>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</si>
  <si>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</si>
  <si>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</si>
  <si>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</si>
  <si>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</si>
  <si>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</si>
  <si>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</si>
  <si>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</si>
  <si>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</si>
  <si>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</si>
  <si>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</si>
  <si>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</si>
  <si>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</si>
  <si>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</si>
  <si>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</si>
  <si>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</si>
  <si>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</si>
  <si>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</si>
  <si>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</si>
  <si>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</si>
  <si>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</si>
  <si>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</si>
  <si>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</si>
  <si>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</si>
  <si>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</si>
  <si>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</si>
  <si>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</si>
  <si>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</si>
  <si>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</si>
  <si>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</si>
  <si>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</si>
  <si>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</si>
  <si>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</si>
  <si>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</si>
  <si>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</si>
  <si>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</si>
  <si>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</si>
  <si>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</si>
  <si>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</si>
  <si>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</si>
  <si>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</si>
  <si>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</si>
  <si>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</si>
  <si>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</si>
  <si>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</si>
  <si>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</si>
  <si>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</si>
  <si>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</si>
  <si>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</si>
  <si>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</si>
  <si>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</si>
  <si>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</si>
  <si>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</si>
  <si>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</si>
  <si>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</si>
  <si>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</si>
  <si>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</si>
  <si>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</si>
  <si>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</si>
  <si>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</si>
  <si>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</si>
  <si>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</si>
  <si>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</si>
  <si>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</si>
  <si>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</si>
  <si>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</si>
  <si>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</si>
  <si>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</si>
  <si>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</si>
  <si>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</si>
  <si>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</si>
  <si>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</si>
  <si>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</si>
  <si>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</si>
  <si>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</si>
  <si>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</si>
  <si>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</si>
  <si>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</si>
  <si>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</si>
  <si>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</si>
  <si>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</si>
  <si>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</si>
  <si>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</si>
  <si>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</si>
  <si>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</si>
  <si>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</si>
  <si>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</si>
  <si>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</si>
  <si>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</si>
  <si>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</si>
  <si>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</si>
  <si>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</si>
  <si>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</si>
  <si>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</si>
  <si>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</si>
  <si>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</si>
  <si>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</si>
  <si>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</si>
  <si>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</si>
  <si>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</si>
  <si>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</si>
  <si>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</si>
  <si>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</si>
  <si>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</si>
  <si>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</si>
  <si>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</si>
  <si>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</si>
  <si>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</si>
  <si>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</si>
  <si>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</si>
  <si>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</si>
  <si>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</si>
  <si>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</si>
  <si>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</si>
  <si>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</si>
  <si>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</si>
  <si>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</si>
  <si>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</si>
  <si>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</si>
  <si>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</si>
  <si>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</si>
  <si>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</si>
  <si>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</si>
  <si>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</si>
  <si>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</si>
  <si>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</si>
  <si>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</si>
  <si>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</si>
  <si>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</si>
  <si>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</si>
  <si>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</si>
  <si>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</si>
  <si>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</si>
  <si>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</si>
  <si>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</si>
  <si>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</si>
  <si>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</si>
  <si>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</si>
  <si>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</si>
  <si>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</si>
  <si>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</si>
  <si>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</si>
  <si>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</si>
  <si>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</si>
  <si>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</si>
  <si>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</si>
  <si>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</si>
  <si>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</si>
  <si>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</si>
  <si>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</si>
  <si>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</si>
  <si>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</si>
  <si>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</si>
  <si>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</si>
  <si>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</si>
  <si>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</si>
  <si>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</si>
  <si>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</si>
  <si>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</si>
  <si>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</si>
  <si>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</si>
  <si>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</si>
  <si>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</si>
  <si>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</si>
  <si>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</si>
  <si>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</si>
  <si>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</si>
  <si>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</si>
  <si>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</si>
  <si>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</si>
  <si>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</si>
  <si>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</si>
  <si>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</si>
  <si>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</si>
  <si>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</si>
  <si>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</si>
  <si>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</si>
  <si>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</si>
  <si>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</si>
  <si>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</si>
  <si>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</si>
  <si>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</si>
  <si>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</si>
  <si>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</si>
  <si>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</si>
  <si>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</si>
  <si>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</si>
  <si>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</si>
  <si>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</si>
  <si>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</si>
  <si>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</si>
  <si>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</si>
  <si>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</si>
  <si>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</si>
  <si>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</si>
  <si>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</si>
  <si>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</si>
  <si>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</si>
  <si>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</si>
  <si>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</si>
  <si>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</si>
  <si>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</si>
  <si>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</si>
  <si>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</si>
  <si>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</si>
  <si>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</si>
  <si>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</si>
  <si>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</si>
  <si>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</si>
  <si>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</si>
  <si>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</si>
  <si>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</si>
  <si>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</si>
  <si>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</si>
  <si>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</si>
  <si>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</si>
  <si>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</si>
  <si>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</si>
  <si>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</si>
  <si>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</si>
  <si>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</si>
  <si>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</si>
  <si>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</si>
  <si>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</si>
  <si>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</si>
  <si>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</si>
  <si>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</si>
  <si>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</si>
  <si>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</si>
  <si>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</si>
  <si>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</si>
  <si>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</si>
  <si>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</si>
  <si>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</si>
  <si>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</si>
  <si>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</si>
  <si>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</si>
  <si>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</si>
  <si>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</si>
  <si>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</si>
  <si>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</si>
  <si>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</si>
  <si>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</si>
  <si>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</si>
  <si>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</si>
  <si>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</si>
  <si>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</si>
  <si>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</si>
  <si>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</si>
  <si>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</si>
  <si>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</si>
  <si>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</si>
  <si>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</si>
  <si>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</si>
  <si>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</si>
  <si>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</si>
  <si>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</si>
  <si>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</si>
  <si>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</si>
  <si>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</si>
  <si>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</si>
  <si>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</si>
  <si>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</si>
  <si>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</si>
  <si>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</si>
  <si>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</si>
  <si>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</si>
  <si>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</si>
  <si>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</si>
  <si>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</si>
  <si>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</si>
  <si>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</si>
  <si>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</si>
  <si>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</si>
  <si>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</si>
  <si>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</si>
  <si>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</si>
  <si>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</si>
  <si>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</si>
  <si>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</si>
  <si>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</si>
  <si>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</si>
  <si>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</si>
  <si>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</si>
  <si>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</si>
  <si>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</si>
  <si>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</si>
  <si>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</si>
  <si>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</si>
  <si>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</si>
  <si>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</si>
  <si>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</si>
  <si>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</si>
  <si>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</si>
  <si>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</si>
  <si>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</si>
  <si>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</si>
  <si>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</si>
  <si>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</si>
  <si>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</si>
  <si>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</si>
  <si>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</si>
  <si>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</si>
  <si>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</si>
  <si>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</si>
  <si>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</si>
  <si>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</si>
  <si>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</si>
  <si>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</si>
  <si>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</si>
  <si>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</si>
  <si>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</si>
  <si>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</si>
  <si>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</si>
  <si>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</si>
  <si>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</si>
  <si>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</si>
  <si>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</si>
  <si>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</si>
  <si>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</si>
  <si>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</si>
  <si>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</si>
  <si>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</si>
  <si>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</si>
  <si>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</si>
  <si>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</si>
  <si>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</si>
  <si>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</si>
  <si>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</si>
  <si>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</si>
  <si>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</si>
  <si>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</si>
  <si>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</si>
  <si>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</si>
  <si>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</si>
  <si>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</si>
  <si>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</si>
  <si>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</si>
  <si>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</si>
  <si>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</si>
  <si>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</si>
  <si>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</si>
  <si>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</si>
  <si>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</si>
  <si>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</si>
  <si>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</si>
  <si>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</si>
  <si>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</si>
  <si>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</si>
  <si>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</si>
  <si>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</si>
  <si>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</si>
  <si>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</si>
  <si>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</si>
  <si>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</si>
  <si>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</si>
  <si>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</si>
  <si>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</si>
  <si>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</si>
  <si>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</si>
  <si>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</si>
  <si>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</si>
  <si>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</si>
  <si>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</si>
  <si>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</si>
  <si>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</si>
  <si>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</si>
  <si>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</si>
  <si>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</si>
  <si>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</si>
  <si>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</si>
  <si>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</si>
  <si>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</si>
  <si>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</si>
  <si>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</si>
  <si>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</si>
  <si>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</si>
  <si>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</si>
  <si>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</si>
  <si>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</si>
  <si>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</si>
  <si>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</si>
  <si>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</si>
  <si>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</si>
  <si>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</si>
  <si>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</si>
  <si>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</si>
  <si>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</si>
  <si>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</si>
  <si>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</si>
  <si>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</si>
  <si>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</si>
  <si>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</si>
  <si>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</si>
  <si>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</si>
  <si>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</si>
  <si>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</si>
  <si>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</si>
  <si>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</si>
  <si>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</si>
  <si>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</si>
  <si>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</si>
  <si>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</si>
  <si>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</si>
  <si>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</si>
  <si>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</si>
  <si>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</si>
  <si>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</si>
  <si>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</si>
  <si>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</si>
  <si>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</si>
  <si>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</si>
  <si>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</si>
  <si>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</si>
  <si>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</si>
  <si>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</si>
  <si>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</si>
  <si>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</si>
  <si>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</si>
  <si>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</si>
  <si>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</si>
  <si>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</si>
  <si>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</si>
  <si>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</si>
  <si>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</si>
  <si>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</si>
  <si>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</si>
  <si>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</si>
  <si>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</si>
  <si>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</si>
  <si>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</si>
  <si>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</si>
  <si>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</si>
  <si>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</si>
  <si>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</si>
  <si>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</si>
  <si>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</si>
  <si>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</si>
  <si>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</si>
  <si>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</si>
  <si>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</si>
  <si>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</si>
  <si>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</si>
  <si>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</si>
  <si>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</si>
  <si>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</si>
  <si>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</si>
  <si>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</si>
  <si>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</si>
  <si>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</si>
  <si>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</si>
  <si>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</si>
  <si>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</si>
  <si>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</si>
  <si>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</si>
  <si>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</si>
  <si>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</si>
  <si>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</si>
  <si>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</si>
  <si>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</si>
  <si>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</si>
  <si>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</si>
  <si>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</si>
  <si>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</si>
  <si>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</si>
  <si>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</si>
  <si>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</si>
  <si>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</si>
  <si>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</si>
  <si>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</si>
  <si>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</si>
  <si>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</si>
  <si>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</si>
  <si>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</si>
  <si>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</si>
  <si>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</si>
  <si>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</si>
  <si>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</si>
  <si>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</si>
  <si>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</si>
  <si>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</si>
  <si>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</si>
  <si>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</si>
  <si>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</si>
  <si>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</si>
  <si>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</si>
  <si>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</si>
  <si>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</si>
  <si>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</si>
  <si>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</si>
  <si>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</si>
  <si>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</si>
  <si>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</si>
  <si>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</si>
  <si>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</si>
  <si>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</si>
  <si>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</si>
  <si>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</si>
  <si>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</si>
  <si>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</si>
  <si>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</si>
  <si>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</si>
  <si>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</si>
  <si>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</si>
  <si>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</si>
  <si>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</si>
  <si>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</si>
  <si>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</si>
  <si>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</si>
  <si>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</si>
  <si>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</si>
  <si>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</si>
  <si>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</si>
  <si>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</si>
  <si>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</si>
  <si>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</si>
  <si>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</si>
  <si>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</si>
  <si>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</si>
  <si>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</si>
  <si>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</si>
  <si>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</si>
  <si>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</si>
  <si>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</si>
  <si>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</si>
  <si>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</si>
  <si>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</si>
  <si>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</si>
  <si>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</si>
  <si>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</si>
  <si>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</si>
  <si>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</si>
  <si>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</si>
  <si>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</si>
  <si>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</si>
  <si>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</si>
  <si>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</si>
  <si>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</si>
  <si>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</si>
  <si>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</si>
  <si>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</si>
  <si>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</si>
  <si>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</si>
  <si>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</si>
  <si>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</si>
  <si>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</si>
  <si>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</si>
  <si>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</si>
  <si>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</si>
  <si>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</si>
  <si>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</si>
  <si>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</si>
  <si>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</si>
  <si>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</si>
  <si>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</si>
  <si>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</si>
  <si>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</si>
  <si>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</si>
  <si>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</si>
  <si>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</si>
  <si>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</si>
  <si>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</si>
  <si>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</si>
  <si>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</si>
  <si>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</si>
  <si>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</si>
  <si>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</si>
  <si>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</si>
  <si>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</si>
  <si>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</si>
  <si>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</si>
  <si>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</si>
  <si>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</si>
  <si>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</si>
  <si>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</si>
  <si>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</si>
  <si>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</si>
  <si>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</si>
  <si>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</si>
  <si>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</si>
  <si>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</si>
  <si>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</si>
  <si>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</si>
  <si>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</si>
  <si>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</si>
  <si>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</si>
  <si>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</si>
  <si>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</si>
  <si>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</si>
  <si>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</si>
  <si>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</si>
  <si>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</si>
  <si>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</si>
  <si>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</si>
  <si>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</si>
  <si>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</si>
  <si>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</si>
  <si>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</si>
  <si>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</si>
  <si>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</si>
  <si>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</si>
  <si>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</si>
  <si>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</si>
  <si>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</si>
  <si>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</si>
  <si>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</si>
  <si>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</si>
  <si>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</si>
  <si>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</si>
  <si>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</si>
  <si>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</si>
  <si>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</si>
  <si>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</si>
  <si>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</si>
  <si>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</si>
  <si>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</si>
  <si>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</si>
  <si>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</si>
  <si>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</si>
  <si>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</si>
  <si>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</si>
  <si>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</si>
  <si>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</si>
  <si>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</si>
  <si>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</si>
  <si>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</si>
  <si>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</si>
  <si>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</si>
  <si>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</si>
  <si>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</si>
  <si>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</si>
  <si>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</si>
  <si>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</si>
  <si>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</si>
  <si>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</si>
  <si>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</si>
  <si>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</si>
  <si>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</si>
  <si>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</si>
  <si>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</si>
  <si>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</si>
  <si>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</si>
  <si>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</si>
  <si>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</si>
  <si>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</si>
  <si>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</si>
  <si>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</si>
  <si>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</si>
  <si>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</si>
  <si>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</si>
  <si>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</si>
  <si>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</si>
  <si>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</si>
  <si>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</si>
  <si>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</si>
  <si>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</si>
  <si>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</si>
  <si>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</si>
  <si>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</si>
  <si>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</si>
  <si>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</si>
  <si>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</si>
  <si>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</si>
  <si>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</si>
  <si>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</si>
  <si>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</si>
  <si>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</si>
  <si>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</si>
  <si>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</si>
  <si>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</si>
  <si>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</si>
  <si>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</si>
  <si>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</si>
  <si>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</si>
  <si>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</si>
  <si>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</si>
  <si>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</si>
  <si>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</si>
  <si>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</si>
  <si>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</si>
  <si>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</si>
  <si>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</si>
  <si>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</si>
  <si>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</si>
  <si>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</si>
  <si>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</si>
  <si>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</si>
  <si>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</si>
  <si>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</si>
  <si>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</si>
  <si>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</si>
  <si>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</si>
  <si>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</si>
  <si>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</si>
  <si>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</si>
  <si>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</si>
  <si>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</si>
  <si>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</si>
  <si>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</si>
  <si>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</si>
  <si>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</si>
  <si>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</si>
  <si>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</si>
  <si>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</si>
  <si>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</si>
  <si>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</si>
  <si>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</si>
  <si>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</si>
  <si>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</si>
  <si>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</si>
  <si>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</si>
  <si>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</si>
  <si>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</si>
  <si>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</si>
  <si>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</si>
  <si>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</si>
  <si>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</si>
  <si>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</si>
  <si>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</si>
  <si>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</si>
  <si>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</si>
  <si>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</si>
  <si>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</si>
  <si>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</si>
  <si>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</si>
  <si>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</si>
  <si>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</si>
  <si>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</si>
  <si>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</si>
  <si>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</si>
  <si>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</si>
  <si>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</si>
  <si>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</si>
  <si>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</si>
  <si>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</si>
  <si>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</si>
  <si>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</si>
  <si>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</si>
  <si>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</si>
  <si>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</si>
  <si>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</si>
  <si>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</si>
  <si>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</si>
  <si>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</si>
  <si>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</si>
  <si>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</si>
  <si>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</si>
  <si>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</si>
  <si>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</si>
  <si>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</si>
  <si>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</si>
  <si>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</si>
  <si>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</si>
  <si>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</si>
  <si>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</si>
  <si>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</si>
  <si>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</si>
  <si>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</si>
  <si>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</si>
  <si>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</si>
  <si>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</si>
  <si>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</si>
  <si>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</si>
  <si>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</si>
  <si>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</si>
  <si>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</si>
  <si>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</si>
  <si>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</si>
  <si>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</si>
  <si>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</si>
  <si>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</si>
  <si>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</si>
  <si>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</si>
  <si>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</si>
  <si>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</si>
  <si>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</si>
  <si>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</si>
  <si>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</si>
  <si>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</si>
  <si>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</si>
  <si>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</si>
  <si>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</si>
  <si>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</si>
  <si>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</si>
  <si>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</si>
  <si>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</si>
  <si>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</si>
  <si>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</si>
  <si>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</si>
  <si>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</si>
  <si>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</si>
  <si>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</si>
  <si>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</si>
  <si>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</si>
  <si>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</si>
  <si>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</si>
  <si>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</si>
  <si>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</si>
  <si>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</si>
  <si>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</si>
  <si>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</si>
  <si>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</si>
  <si>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</si>
  <si>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</si>
  <si>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</si>
  <si>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</si>
  <si>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</si>
  <si>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</si>
  <si>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</si>
  <si>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</si>
  <si>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</si>
  <si>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</si>
  <si>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</si>
  <si>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</si>
  <si>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</si>
  <si>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</si>
  <si>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</si>
  <si>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</si>
  <si>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</si>
  <si>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</si>
  <si>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</si>
  <si>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</si>
  <si>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</si>
  <si>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</si>
  <si>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</si>
  <si>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</si>
  <si>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</si>
  <si>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</si>
  <si>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</si>
  <si>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</si>
  <si>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</si>
  <si>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</si>
  <si>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</si>
  <si>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</si>
  <si>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</si>
  <si>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</si>
  <si>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</si>
  <si>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</si>
  <si>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</si>
  <si>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</si>
  <si>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</si>
  <si>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</si>
  <si>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</si>
  <si>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</si>
  <si>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</si>
  <si>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</si>
  <si>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</si>
  <si>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</si>
  <si>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</si>
  <si>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</si>
  <si>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</si>
  <si>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</si>
  <si>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</si>
  <si>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</si>
  <si>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</si>
  <si>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</si>
  <si>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</si>
  <si>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</si>
  <si>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</si>
  <si>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</si>
  <si>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</si>
  <si>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</si>
  <si>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</si>
  <si>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</si>
  <si>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</si>
  <si>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</si>
  <si>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</si>
  <si>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</si>
  <si>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</si>
  <si>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</si>
  <si>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</si>
  <si>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</si>
  <si>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</si>
  <si>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</si>
  <si>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</si>
  <si>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</si>
  <si>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</si>
  <si>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</si>
  <si>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</si>
  <si>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</si>
  <si>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</si>
  <si>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</si>
  <si>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</si>
  <si>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</si>
  <si>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</si>
  <si>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</si>
  <si>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</si>
  <si>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</si>
  <si>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</si>
  <si>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</si>
  <si>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</si>
  <si>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</si>
  <si>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</si>
  <si>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</si>
  <si>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</si>
  <si>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</si>
  <si>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</si>
  <si>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</si>
  <si>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</si>
  <si>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</si>
  <si>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</si>
  <si>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</si>
  <si>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</si>
  <si>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</si>
  <si>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</si>
  <si>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</si>
  <si>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</si>
  <si>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</si>
  <si>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</si>
  <si>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</si>
  <si>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</si>
  <si>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</si>
  <si>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</si>
  <si>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</si>
  <si>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</si>
  <si>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</si>
  <si>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</si>
  <si>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</si>
  <si>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</si>
  <si>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</si>
  <si>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</si>
  <si>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</si>
  <si>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</si>
  <si>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</si>
  <si>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</si>
  <si>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</si>
  <si>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</si>
  <si>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</si>
  <si>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</si>
  <si>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</si>
  <si>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</si>
  <si>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</si>
  <si>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</si>
  <si>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</si>
  <si>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</si>
  <si>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</si>
  <si>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</si>
  <si>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</si>
  <si>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</si>
  <si>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</si>
  <si>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</si>
  <si>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</si>
  <si>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</si>
  <si>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</si>
  <si>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</si>
  <si>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</si>
  <si>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</si>
  <si>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</si>
  <si>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</si>
  <si>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</si>
  <si>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</si>
  <si>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</si>
  <si>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</si>
  <si>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</si>
  <si>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</si>
  <si>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</si>
  <si>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</si>
  <si>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</si>
  <si>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</si>
  <si>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</si>
  <si>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</si>
  <si>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</si>
  <si>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</si>
  <si>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</si>
  <si>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</si>
  <si>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</si>
  <si>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</si>
  <si>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</si>
  <si>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</si>
  <si>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</si>
  <si>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</si>
  <si>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</si>
  <si>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</si>
  <si>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</si>
  <si>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</si>
  <si>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</si>
  <si>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</si>
  <si>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</si>
  <si>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</si>
  <si>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</si>
  <si>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</si>
  <si>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</si>
  <si>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</si>
  <si>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</si>
  <si>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</si>
  <si>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</si>
  <si>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</si>
  <si>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</si>
  <si>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</si>
  <si>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</si>
  <si>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</si>
  <si>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</si>
  <si>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</si>
  <si>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</si>
  <si>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</si>
  <si>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</si>
  <si>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</si>
  <si>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</si>
  <si>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</si>
  <si>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</si>
  <si>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</si>
  <si>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</si>
  <si>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</si>
  <si>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</si>
  <si>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</si>
  <si>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</si>
  <si>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</si>
  <si>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</si>
  <si>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</si>
  <si>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</si>
  <si>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</si>
  <si>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</si>
  <si>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</si>
  <si>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</si>
  <si>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</si>
  <si>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</si>
  <si>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</si>
  <si>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</si>
  <si>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</si>
  <si>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</si>
  <si>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</si>
  <si>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</si>
  <si>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</si>
  <si>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</si>
  <si>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</si>
  <si>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</si>
  <si>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</si>
  <si>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</si>
  <si>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</si>
  <si>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</si>
  <si>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</si>
  <si>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</si>
  <si>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</si>
  <si>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</si>
  <si>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</si>
  <si>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</si>
  <si>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</si>
  <si>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</si>
  <si>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</si>
  <si>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</si>
  <si>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</si>
  <si>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</si>
  <si>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</si>
  <si>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</si>
  <si>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</si>
  <si>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</si>
  <si>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</si>
  <si>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</si>
  <si>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</si>
  <si>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</si>
  <si>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</si>
  <si>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</si>
  <si>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</si>
  <si>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</si>
  <si>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</si>
  <si>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</si>
  <si>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</si>
  <si>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</si>
  <si>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</si>
  <si>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</si>
  <si>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</si>
  <si>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</si>
  <si>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</si>
  <si>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</si>
  <si>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</si>
  <si>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</si>
  <si>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</si>
  <si>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</si>
  <si>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</si>
  <si>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</si>
  <si>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</si>
  <si>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</si>
  <si>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</si>
  <si>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</si>
  <si>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</si>
  <si>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</si>
  <si>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</si>
  <si>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</si>
  <si>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</si>
  <si>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</si>
  <si>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</si>
  <si>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</si>
  <si>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</si>
  <si>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</si>
  <si>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</si>
  <si>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</si>
  <si>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</si>
  <si>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</si>
  <si>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</si>
  <si>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</si>
  <si>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</si>
  <si>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</si>
  <si>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</si>
  <si>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</si>
  <si>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</si>
  <si>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</si>
  <si>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</si>
  <si>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</si>
  <si>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</si>
  <si>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</si>
  <si>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</si>
  <si>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</si>
  <si>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</si>
  <si>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</si>
  <si>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</si>
  <si>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</si>
  <si>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</si>
  <si>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</si>
  <si>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</si>
  <si>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</si>
  <si>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</si>
  <si>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</si>
  <si>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</si>
  <si>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</si>
  <si>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</si>
  <si>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</si>
  <si>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</si>
  <si>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</si>
  <si>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</si>
  <si>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</si>
  <si>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</si>
  <si>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</si>
  <si>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</si>
  <si>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</si>
  <si>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</si>
  <si>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</si>
  <si>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</si>
  <si>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</si>
  <si>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</si>
  <si>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</si>
  <si>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</si>
  <si>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</si>
  <si>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</si>
  <si>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</si>
  <si>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</si>
  <si>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</si>
  <si>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</si>
  <si>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</si>
  <si>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</si>
  <si>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</si>
  <si>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</si>
  <si>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</si>
  <si>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</si>
  <si>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</si>
  <si>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</si>
  <si>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</si>
  <si>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</si>
  <si>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</si>
  <si>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</si>
  <si>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</si>
  <si>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</si>
  <si>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</si>
  <si>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</si>
  <si>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</si>
  <si>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</si>
  <si>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</si>
  <si>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</si>
  <si>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</si>
  <si>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</si>
  <si>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</si>
  <si>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</si>
  <si>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</si>
  <si>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</si>
  <si>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</si>
  <si>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</si>
  <si>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</si>
  <si>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</si>
  <si>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</si>
  <si>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</si>
  <si>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</si>
  <si>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</si>
  <si>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</si>
  <si>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</si>
  <si>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</si>
  <si>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</si>
  <si>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</si>
  <si>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</si>
  <si>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</si>
  <si>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</si>
  <si>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</si>
  <si>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</si>
  <si>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</si>
  <si>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</si>
  <si>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</si>
  <si>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</si>
  <si>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</si>
  <si>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</si>
  <si>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</si>
  <si>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</si>
  <si>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</si>
  <si>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</si>
  <si>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</si>
  <si>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</si>
  <si>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</si>
  <si>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</si>
  <si>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</si>
  <si>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</si>
  <si>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</si>
  <si>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</si>
  <si>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</si>
  <si>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</si>
  <si>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</si>
  <si>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</si>
  <si>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</si>
  <si>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</si>
  <si>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</si>
  <si>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</si>
  <si>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</si>
  <si>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</si>
  <si>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</si>
  <si>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</si>
  <si>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</si>
  <si>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</si>
  <si>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</si>
  <si>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</si>
  <si>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</si>
  <si>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</si>
  <si>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</si>
  <si>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</si>
  <si>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</si>
  <si>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</si>
  <si>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</si>
  <si>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</si>
  <si>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</si>
  <si>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</si>
  <si>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</si>
  <si>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</si>
  <si>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</si>
  <si>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</si>
  <si>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</si>
  <si>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</si>
  <si>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</si>
  <si>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</si>
  <si>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</si>
  <si>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</si>
  <si>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</si>
  <si>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</si>
  <si>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</si>
  <si>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</si>
  <si>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</si>
  <si>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</si>
  <si>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</si>
  <si>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</si>
  <si>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</si>
  <si>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</si>
  <si>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</si>
  <si>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</si>
  <si>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</si>
  <si>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</si>
  <si>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</si>
  <si>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</si>
  <si>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</si>
  <si>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</si>
  <si>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</si>
  <si>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</si>
  <si>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</si>
  <si>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</si>
  <si>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</si>
  <si>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</si>
  <si>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</si>
  <si>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</si>
  <si>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</si>
  <si>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</si>
  <si>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</si>
  <si>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</si>
  <si>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</si>
  <si>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</si>
  <si>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</si>
  <si>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</si>
  <si>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</si>
  <si>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</si>
  <si>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</si>
  <si>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</si>
  <si>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</si>
  <si>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</si>
  <si>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</si>
  <si>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</si>
  <si>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</si>
  <si>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</si>
  <si>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</si>
  <si>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</si>
  <si>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</si>
  <si>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</si>
  <si>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</si>
  <si>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</si>
  <si>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</si>
  <si>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</si>
  <si>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</si>
  <si>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</si>
  <si>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</si>
  <si>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</si>
  <si>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</si>
  <si>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</si>
  <si>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</si>
  <si>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</si>
  <si>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</si>
  <si>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</si>
  <si>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</si>
  <si>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</si>
  <si>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</si>
  <si>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</si>
  <si>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</si>
  <si>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</si>
  <si>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</si>
  <si>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</si>
  <si>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</si>
  <si>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</si>
  <si>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</si>
  <si>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</si>
  <si>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</si>
  <si>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</si>
  <si>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</si>
  <si>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</si>
  <si>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</si>
  <si>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</si>
  <si>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</si>
  <si>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</si>
  <si>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</si>
  <si>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</si>
  <si>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</si>
  <si>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</si>
  <si>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</si>
  <si>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</si>
  <si>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</si>
  <si>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</si>
  <si>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</si>
  <si>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</si>
  <si>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</si>
  <si>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</si>
  <si>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</si>
  <si>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</si>
  <si>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</si>
  <si>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</si>
  <si>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</si>
  <si>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</si>
  <si>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</si>
  <si>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</si>
  <si>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</si>
  <si>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</si>
  <si>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</si>
  <si>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</si>
  <si>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</si>
  <si>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</si>
  <si>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</si>
  <si>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</si>
  <si>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</si>
  <si>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</si>
  <si>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</si>
  <si>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</si>
  <si>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</si>
  <si>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</si>
  <si>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</si>
  <si>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</si>
  <si>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</si>
  <si>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</si>
  <si>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</si>
  <si>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</si>
  <si>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</si>
  <si>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</si>
  <si>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</si>
  <si>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</si>
  <si>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</si>
  <si>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</si>
  <si>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</si>
  <si>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</si>
  <si>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</si>
  <si>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</si>
  <si>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</si>
  <si>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</si>
  <si>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</si>
  <si>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</si>
  <si>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</si>
  <si>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</si>
  <si>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</si>
  <si>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</si>
  <si>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</si>
  <si>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</si>
  <si>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</si>
  <si>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</si>
  <si>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</si>
  <si>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</si>
  <si>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</si>
  <si>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</si>
  <si>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</si>
  <si>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</si>
  <si>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</si>
  <si>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</si>
  <si>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</si>
  <si>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</si>
  <si>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</si>
  <si>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</si>
  <si>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</si>
  <si>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</si>
  <si>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</si>
  <si>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</si>
  <si>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</si>
  <si>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</si>
  <si>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</si>
  <si>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</si>
  <si>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</si>
  <si>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</si>
  <si>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</si>
  <si>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</si>
  <si>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</si>
  <si>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</si>
  <si>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</si>
  <si>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</si>
  <si>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</si>
  <si>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</si>
  <si>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</si>
  <si>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</si>
  <si>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</si>
  <si>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</si>
  <si>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</si>
  <si>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</si>
  <si>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</si>
  <si>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</si>
  <si>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</si>
  <si>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</si>
  <si>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</si>
  <si>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</si>
  <si>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</si>
  <si>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</si>
  <si>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</si>
  <si>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</si>
  <si>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</si>
  <si>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</si>
  <si>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</si>
  <si>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</si>
  <si>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</si>
  <si>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</si>
  <si>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</si>
  <si>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</si>
  <si>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</si>
  <si>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</si>
  <si>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</si>
  <si>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</si>
  <si>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</si>
  <si>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</si>
  <si>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</si>
  <si>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</si>
  <si>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</si>
  <si>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</si>
  <si>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</si>
  <si>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</si>
  <si>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</si>
  <si>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</si>
  <si>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</si>
  <si>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</si>
  <si>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</si>
  <si>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</si>
  <si>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</si>
  <si>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</si>
  <si>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</si>
  <si>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</si>
  <si>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</si>
  <si>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</si>
  <si>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</si>
  <si>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</si>
  <si>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</si>
  <si>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</si>
  <si>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</si>
  <si>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</si>
  <si>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</si>
  <si>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</si>
  <si>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</si>
  <si>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</si>
  <si>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</si>
  <si>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</si>
  <si>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</si>
  <si>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</si>
  <si>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</si>
  <si>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</si>
  <si>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</si>
  <si>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</si>
  <si>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</si>
  <si>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</si>
  <si>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</si>
  <si>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</si>
  <si>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</si>
  <si>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</si>
  <si>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</si>
  <si>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</si>
  <si>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</si>
  <si>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</si>
  <si>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</si>
  <si>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</si>
  <si>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</si>
  <si>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</si>
  <si>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</si>
  <si>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</si>
  <si>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</si>
  <si>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</si>
  <si>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</si>
  <si>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</si>
  <si>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</si>
  <si>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</si>
  <si>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</si>
  <si>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</si>
  <si>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</si>
  <si>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</si>
  <si>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</si>
  <si>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</si>
  <si>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</si>
  <si>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</si>
  <si>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</si>
  <si>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</si>
  <si>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</si>
  <si>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</si>
  <si>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</si>
  <si>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</si>
  <si>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</si>
  <si>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</si>
  <si>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</si>
  <si>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</si>
  <si>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</si>
  <si>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</si>
  <si>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</si>
  <si>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</si>
  <si>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</si>
  <si>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</si>
  <si>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</si>
  <si>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</si>
  <si>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</si>
  <si>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</si>
  <si>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</si>
  <si>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</si>
  <si>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</si>
  <si>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</si>
  <si>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</si>
  <si>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</si>
  <si>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</si>
  <si>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</si>
  <si>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</si>
  <si>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</si>
  <si>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</si>
  <si>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</si>
  <si>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</si>
  <si>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</si>
  <si>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</si>
  <si>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</si>
  <si>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</si>
  <si>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</si>
  <si>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</si>
  <si>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</si>
  <si>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</si>
  <si>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</si>
  <si>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</si>
  <si>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</si>
  <si>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</si>
  <si>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</si>
  <si>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</si>
  <si>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</si>
  <si>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</si>
  <si>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</si>
  <si>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</si>
  <si>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</si>
  <si>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</si>
  <si>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</si>
  <si>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</si>
  <si>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</si>
  <si>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</si>
  <si>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</si>
  <si>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</si>
  <si>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</si>
  <si>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</si>
  <si>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</si>
  <si>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</si>
  <si>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</si>
  <si>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</si>
  <si>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</si>
  <si>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</si>
  <si>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</si>
  <si>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</si>
  <si>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</si>
  <si>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</si>
  <si>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</si>
  <si>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</si>
  <si>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</si>
  <si>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</si>
  <si>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</si>
  <si>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</si>
  <si>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</si>
  <si>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</si>
  <si>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</si>
  <si>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</si>
  <si>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</si>
  <si>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</si>
  <si>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</si>
  <si>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</si>
  <si>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</si>
  <si>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</si>
  <si>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</si>
  <si>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</si>
  <si>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</si>
  <si>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</si>
  <si>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</si>
  <si>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</si>
  <si>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</si>
  <si>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</si>
  <si>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</si>
  <si>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</si>
  <si>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</si>
  <si>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</si>
  <si>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</si>
  <si>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</si>
  <si>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</si>
  <si>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</si>
  <si>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</si>
  <si>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</si>
  <si>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</si>
  <si>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</si>
  <si>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</si>
  <si>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</si>
  <si>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</si>
  <si>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</si>
  <si>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</si>
  <si>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</si>
  <si>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</si>
  <si>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</si>
  <si>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</si>
  <si>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</si>
  <si>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</si>
  <si>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</si>
  <si>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</si>
  <si>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</si>
  <si>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</si>
  <si>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</si>
  <si>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</si>
  <si>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</si>
  <si>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</si>
  <si>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</si>
  <si>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</si>
  <si>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</si>
  <si>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</si>
  <si>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</si>
  <si>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</si>
  <si>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</si>
  <si>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</si>
  <si>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</si>
  <si>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</si>
  <si>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</si>
  <si>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</si>
  <si>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</si>
  <si>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</si>
  <si>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</si>
  <si>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</si>
  <si>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</si>
  <si>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</si>
  <si>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</si>
  <si>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</si>
  <si>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</si>
  <si>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</si>
  <si>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</si>
  <si>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</si>
  <si>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</si>
  <si>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</si>
  <si>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</si>
  <si>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</si>
  <si>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</si>
  <si>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</si>
  <si>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</si>
  <si>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</si>
  <si>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</si>
  <si>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</si>
  <si>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</si>
  <si>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</si>
  <si>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</si>
  <si>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</si>
  <si>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</si>
  <si>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</si>
  <si>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</si>
  <si>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</si>
  <si>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</si>
  <si>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</si>
  <si>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</si>
  <si>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</si>
  <si>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</si>
  <si>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</si>
  <si>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</si>
  <si>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</si>
  <si>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</si>
  <si>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</si>
  <si>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</si>
  <si>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</si>
  <si>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</si>
  <si>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</si>
  <si>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</si>
  <si>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</si>
  <si>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</si>
  <si>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</si>
  <si>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</si>
  <si>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</si>
  <si>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</si>
  <si>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</si>
  <si>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</si>
  <si>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</si>
  <si>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</si>
  <si>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</si>
  <si>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</si>
  <si>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</si>
  <si>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</si>
  <si>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</si>
  <si>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</si>
  <si>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</si>
  <si>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</si>
  <si>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</si>
  <si>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</si>
  <si>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</si>
  <si>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</si>
  <si>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</si>
  <si>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</si>
  <si>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</si>
  <si>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</si>
  <si>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</si>
  <si>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</si>
  <si>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</si>
  <si>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</si>
  <si>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</si>
  <si>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</si>
  <si>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</si>
  <si>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</si>
  <si>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</si>
  <si>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</si>
  <si>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</si>
  <si>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</si>
  <si>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</si>
  <si>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</si>
  <si>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</si>
  <si>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</si>
  <si>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</si>
  <si>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</si>
  <si>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</si>
  <si>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</si>
  <si>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</si>
  <si>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</si>
  <si>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</si>
  <si>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</si>
  <si>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</si>
  <si>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</si>
  <si>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</si>
  <si>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</si>
  <si>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</si>
  <si>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</si>
  <si>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</si>
  <si>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</si>
  <si>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</si>
  <si>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</si>
  <si>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</si>
  <si>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</si>
  <si>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</si>
  <si>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</si>
  <si>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</si>
  <si>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</si>
  <si>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</si>
  <si>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</si>
  <si>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</si>
  <si>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</si>
  <si>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</si>
  <si>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</si>
  <si>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</si>
  <si>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</si>
  <si>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</si>
  <si>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</si>
  <si>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</si>
  <si>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</si>
  <si>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</si>
  <si>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</si>
  <si>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</si>
  <si>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</si>
  <si>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</si>
  <si>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</si>
  <si>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</si>
  <si>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</si>
  <si>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</si>
  <si>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</si>
  <si>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</si>
  <si>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</si>
  <si>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</si>
  <si>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</si>
  <si>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</si>
  <si>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</si>
  <si>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</si>
  <si>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</si>
  <si>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</si>
  <si>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</si>
  <si>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</si>
  <si>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</si>
  <si>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</si>
  <si>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</si>
  <si>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</si>
  <si>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</si>
  <si>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</si>
  <si>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</si>
  <si>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</si>
  <si>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</si>
  <si>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</si>
  <si>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</si>
  <si>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</si>
  <si>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</si>
  <si>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</si>
  <si>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</si>
  <si>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</si>
  <si>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</si>
  <si>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</si>
  <si>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</si>
  <si>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</si>
  <si>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</si>
  <si>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</si>
  <si>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</si>
  <si>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</si>
  <si>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</si>
  <si>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</si>
  <si>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</si>
  <si>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</si>
  <si>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</si>
  <si>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</si>
  <si>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</si>
  <si>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</si>
  <si>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</si>
  <si>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</si>
  <si>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</si>
  <si>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</si>
  <si>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</si>
  <si>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</si>
  <si>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</si>
  <si>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</si>
  <si>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</si>
  <si>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</si>
  <si>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</si>
  <si>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</si>
  <si>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</si>
  <si>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</si>
  <si>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</si>
  <si>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</si>
  <si>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</si>
  <si>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</si>
  <si>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</si>
  <si>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</si>
  <si>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</si>
  <si>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</si>
  <si>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</si>
  <si>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</si>
  <si>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</si>
  <si>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</si>
  <si>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</si>
  <si>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</si>
  <si>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</si>
  <si>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</si>
  <si>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</si>
  <si>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</si>
  <si>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</si>
  <si>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</si>
  <si>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</si>
  <si>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</si>
  <si>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</si>
  <si>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</si>
  <si>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</si>
  <si>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</si>
  <si>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</si>
  <si>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</si>
  <si>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</si>
  <si>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</si>
  <si>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</si>
  <si>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</si>
  <si>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</si>
  <si>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</si>
  <si>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</si>
  <si>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</si>
  <si>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</si>
  <si>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</si>
  <si>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</si>
  <si>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</si>
  <si>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</si>
  <si>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</si>
  <si>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</si>
  <si>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</si>
  <si>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</si>
  <si>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</si>
  <si>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</si>
  <si>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</si>
  <si>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</si>
  <si>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</si>
  <si>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</si>
  <si>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</si>
  <si>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</si>
  <si>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</si>
  <si>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</si>
  <si>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</si>
  <si>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</si>
  <si>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</si>
  <si>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</si>
  <si>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</si>
  <si>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</si>
  <si>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</si>
  <si>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</si>
  <si>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</si>
  <si>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</si>
  <si>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</si>
  <si>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</si>
  <si>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</si>
  <si>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</si>
  <si>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</si>
  <si>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</si>
  <si>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</si>
  <si>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</si>
  <si>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</si>
  <si>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</si>
  <si>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</si>
  <si>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</si>
  <si>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</si>
  <si>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</si>
  <si>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</si>
  <si>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</si>
  <si>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</si>
  <si>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</si>
  <si>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</si>
  <si>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</si>
  <si>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</si>
  <si>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</si>
  <si>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</si>
  <si>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</si>
  <si>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</si>
  <si>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</si>
  <si>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</si>
  <si>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</si>
  <si>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</si>
  <si>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</si>
  <si>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</si>
  <si>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</si>
  <si>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</si>
  <si>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</si>
  <si>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</si>
  <si>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</si>
  <si>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</si>
  <si>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</si>
  <si>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</si>
  <si>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</si>
  <si>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</si>
  <si>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</si>
  <si>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</si>
  <si>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</si>
  <si>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</si>
  <si>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</si>
  <si>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</si>
  <si>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</si>
  <si>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</si>
  <si>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</si>
  <si>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</si>
  <si>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</si>
  <si>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</si>
  <si>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</si>
  <si>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</si>
  <si>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</si>
  <si>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</si>
  <si>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</si>
  <si>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</si>
  <si>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</si>
  <si>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</si>
  <si>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</si>
  <si>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</si>
  <si>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</si>
  <si>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</si>
  <si>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</si>
  <si>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</si>
  <si>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</si>
  <si>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</si>
  <si>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</si>
  <si>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</si>
  <si>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</si>
  <si>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</si>
  <si>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</si>
  <si>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</si>
  <si>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</si>
  <si>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</si>
  <si>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</si>
  <si>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</si>
  <si>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</si>
  <si>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</si>
  <si>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</si>
  <si>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</si>
  <si>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</si>
  <si>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</si>
  <si>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</si>
  <si>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</si>
  <si>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</si>
  <si>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</si>
  <si>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</si>
  <si>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</si>
  <si>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</si>
  <si>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</si>
  <si>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</si>
  <si>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</si>
  <si>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</si>
  <si>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</si>
  <si>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</si>
  <si>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</si>
  <si>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</si>
  <si>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</si>
  <si>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</si>
  <si>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</si>
  <si>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</si>
  <si>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</si>
  <si>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</si>
  <si>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</si>
  <si>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</si>
  <si>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</si>
  <si>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</si>
  <si>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</si>
  <si>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</si>
  <si>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</si>
  <si>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</si>
  <si>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</si>
  <si>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</si>
  <si>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</si>
  <si>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</si>
  <si>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</si>
  <si>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</si>
  <si>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</si>
  <si>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</si>
  <si>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</si>
  <si>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</si>
  <si>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</si>
  <si>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</si>
  <si>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</si>
  <si>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</si>
  <si>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</si>
  <si>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</si>
  <si>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</si>
  <si>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</si>
  <si>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</si>
  <si>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</si>
  <si>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</si>
  <si>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</si>
  <si>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</si>
  <si>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</si>
  <si>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</si>
  <si>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</si>
  <si>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</si>
  <si>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</si>
  <si>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</si>
  <si>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</si>
  <si>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</si>
  <si>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</si>
  <si>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</si>
  <si>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</si>
  <si>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</si>
  <si>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</si>
  <si>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</si>
  <si>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</si>
  <si>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</si>
  <si>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</si>
  <si>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</si>
  <si>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</si>
  <si>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</si>
  <si>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</si>
  <si>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</si>
  <si>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</si>
  <si>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</si>
  <si>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</si>
  <si>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</si>
  <si>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</si>
  <si>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</si>
  <si>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</si>
  <si>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</si>
  <si>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</si>
  <si>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</si>
  <si>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</si>
  <si>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</si>
  <si>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</si>
  <si>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</si>
  <si>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</si>
  <si>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</si>
  <si>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</si>
  <si>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</si>
  <si>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</si>
  <si>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</si>
  <si>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</si>
  <si>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</si>
  <si>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</si>
  <si>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</si>
  <si>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</si>
  <si>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</si>
  <si>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</si>
  <si>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</si>
  <si>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</si>
  <si>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</si>
  <si>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</si>
  <si>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</si>
  <si>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</si>
  <si>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</si>
  <si>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</si>
  <si>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</si>
  <si>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</si>
  <si>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</si>
  <si>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</si>
  <si>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</si>
  <si>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</si>
  <si>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</si>
  <si>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</si>
  <si>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</si>
  <si>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</si>
  <si>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</si>
  <si>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</si>
  <si>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</si>
  <si>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</si>
  <si>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</si>
  <si>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</si>
  <si>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</si>
  <si>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</si>
  <si>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</si>
  <si>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</si>
  <si>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</si>
  <si>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</si>
  <si>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</si>
  <si>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</si>
  <si>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</si>
  <si>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</si>
  <si>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</si>
  <si>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</si>
  <si>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</si>
  <si>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</si>
  <si>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</si>
  <si>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</si>
  <si>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</si>
  <si>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</si>
  <si>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</si>
  <si>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</si>
  <si>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</si>
  <si>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</si>
  <si>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</si>
  <si>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</si>
  <si>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</si>
  <si>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</si>
  <si>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</si>
  <si>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</si>
  <si>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</si>
  <si>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</si>
  <si>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</si>
  <si>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</si>
  <si>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</si>
  <si>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</si>
  <si>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</si>
  <si>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</si>
  <si>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</si>
  <si>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</si>
  <si>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</si>
  <si>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</si>
  <si>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</si>
  <si>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</si>
  <si>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</si>
  <si>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</si>
  <si>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</si>
  <si>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</si>
  <si>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</si>
  <si>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</si>
  <si>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</si>
  <si>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</si>
  <si>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</si>
  <si>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</si>
  <si>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</si>
  <si>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</si>
  <si>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</si>
  <si>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</si>
  <si>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</si>
  <si>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</si>
  <si>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</si>
  <si>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</si>
  <si>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</si>
  <si>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</si>
  <si>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</si>
  <si>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</si>
  <si>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</si>
  <si>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</si>
  <si>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</si>
  <si>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</si>
  <si>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</si>
  <si>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</si>
  <si>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</si>
  <si>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</si>
  <si>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</si>
  <si>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</si>
  <si>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</si>
  <si>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</si>
  <si>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</si>
  <si>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</si>
  <si>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</si>
  <si>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</si>
  <si>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</si>
  <si>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</si>
  <si>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</si>
  <si>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</si>
  <si>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</si>
  <si>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</si>
  <si>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</si>
  <si>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</si>
  <si>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</si>
  <si>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</si>
  <si>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</si>
  <si>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</si>
  <si>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</si>
  <si>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</si>
  <si>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</si>
  <si>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</si>
  <si>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</si>
  <si>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</si>
  <si>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</si>
  <si>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</si>
  <si>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</si>
  <si>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</si>
  <si>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</si>
  <si>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</si>
  <si>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</si>
  <si>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</si>
  <si>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</si>
  <si>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</si>
  <si>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</si>
  <si>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</si>
  <si>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</si>
  <si>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</si>
  <si>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</si>
  <si>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</si>
  <si>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</si>
  <si>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</si>
  <si>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</si>
  <si>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</si>
  <si>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</si>
  <si>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</si>
  <si>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</si>
  <si>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</si>
  <si>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</si>
  <si>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</si>
  <si>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</si>
  <si>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</si>
  <si>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</si>
  <si>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</si>
  <si>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</si>
  <si>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</si>
  <si>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</si>
  <si>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</si>
  <si>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</si>
  <si>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</si>
  <si>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</si>
  <si>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</si>
  <si>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</si>
  <si>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</si>
  <si>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</si>
  <si>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</si>
  <si>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</si>
  <si>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</si>
  <si>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</si>
  <si>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</si>
  <si>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</si>
  <si>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</si>
  <si>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</si>
  <si>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</si>
  <si>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</si>
  <si>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</si>
  <si>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</si>
  <si>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</si>
  <si>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</si>
  <si>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</si>
  <si>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</si>
  <si>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</si>
  <si>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</si>
  <si>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</si>
  <si>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</si>
  <si>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</si>
  <si>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</si>
  <si>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</si>
  <si>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</si>
  <si>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</si>
  <si>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</si>
  <si>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</si>
  <si>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</si>
  <si>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</si>
  <si>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</si>
  <si>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</si>
  <si>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</si>
  <si>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</si>
  <si>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</si>
  <si>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</si>
  <si>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</si>
  <si>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</si>
  <si>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</si>
  <si>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</si>
  <si>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</si>
  <si>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</si>
  <si>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</si>
  <si>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</si>
  <si>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</si>
  <si>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</si>
  <si>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</si>
  <si>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</si>
  <si>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</si>
  <si>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</si>
  <si>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</si>
  <si>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</si>
  <si>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</si>
  <si>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</si>
  <si>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</si>
  <si>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</si>
  <si>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</si>
  <si>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</si>
  <si>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</si>
  <si>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</si>
  <si>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</si>
  <si>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</si>
  <si>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</si>
  <si>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</si>
  <si>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</si>
  <si>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</si>
  <si>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</si>
  <si>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</si>
  <si>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</si>
  <si>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</si>
  <si>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</si>
  <si>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</si>
  <si>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</si>
  <si>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</si>
  <si>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</si>
  <si>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</si>
  <si>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</si>
  <si>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</si>
  <si>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</si>
  <si>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</si>
  <si>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</si>
  <si>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</si>
  <si>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</si>
  <si>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</si>
  <si>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</si>
  <si>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</si>
  <si>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</si>
  <si>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</si>
  <si>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</si>
  <si>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</si>
  <si>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</si>
  <si>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</si>
  <si>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</si>
  <si>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</si>
  <si>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</si>
  <si>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</si>
  <si>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</si>
  <si>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</si>
  <si>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</si>
  <si>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</si>
  <si>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</si>
  <si>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</si>
  <si>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</si>
  <si>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</si>
  <si>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</si>
  <si>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</si>
  <si>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</si>
  <si>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</si>
  <si>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</si>
  <si>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</si>
  <si>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</si>
  <si>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</si>
  <si>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</si>
  <si>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</si>
  <si>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</si>
  <si>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</si>
  <si>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</si>
  <si>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</si>
  <si>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</si>
  <si>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</si>
  <si>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</si>
  <si>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</si>
  <si>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</si>
  <si>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</si>
  <si>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</si>
  <si>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</si>
  <si>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</si>
  <si>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</si>
  <si>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</si>
  <si>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</si>
  <si>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</si>
  <si>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</si>
  <si>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</si>
  <si>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</si>
  <si>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</si>
  <si>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</si>
  <si>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</si>
  <si>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</si>
  <si>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</si>
  <si>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</si>
  <si>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</si>
  <si>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</si>
  <si>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</si>
  <si>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</si>
  <si>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</si>
  <si>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</si>
  <si>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</si>
  <si>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</si>
  <si>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</si>
  <si>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</si>
  <si>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</si>
  <si>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</si>
  <si>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</si>
  <si>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</si>
  <si>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</si>
  <si>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</si>
  <si>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</si>
  <si>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</si>
  <si>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</si>
  <si>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</si>
  <si>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</si>
  <si>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</si>
  <si>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</si>
  <si>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</si>
  <si>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</si>
  <si>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</si>
  <si>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</si>
  <si>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</si>
  <si>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</si>
  <si>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</si>
  <si>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</si>
  <si>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</si>
  <si>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</si>
  <si>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</si>
  <si>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</si>
  <si>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</si>
  <si>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</si>
  <si>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</si>
  <si>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</si>
  <si>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</si>
  <si>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</si>
  <si>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</si>
  <si>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</si>
  <si>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</si>
  <si>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</si>
  <si>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</si>
  <si>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</si>
  <si>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</si>
  <si>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</si>
  <si>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</si>
  <si>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</si>
  <si>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</si>
  <si>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</si>
  <si>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</si>
  <si>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</si>
  <si>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</si>
  <si>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</si>
  <si>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</si>
  <si>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</si>
  <si>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</si>
  <si>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</si>
  <si>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</si>
  <si>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</si>
  <si>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</si>
  <si>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</si>
  <si>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</si>
  <si>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</si>
  <si>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</si>
  <si>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</si>
  <si>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</si>
  <si>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</si>
  <si>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</si>
  <si>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</si>
  <si>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</si>
  <si>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</si>
  <si>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</si>
  <si>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</si>
  <si>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</si>
  <si>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</si>
  <si>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</si>
  <si>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</si>
  <si>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</si>
  <si>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</si>
  <si>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</si>
  <si>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</si>
  <si>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</si>
  <si>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</si>
  <si>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</si>
  <si>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</si>
  <si>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</si>
  <si>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</si>
  <si>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</si>
  <si>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</si>
  <si>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</si>
  <si>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</si>
  <si>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</si>
  <si>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</si>
  <si>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</si>
  <si>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</si>
  <si>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</si>
  <si>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</si>
  <si>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</si>
  <si>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</si>
  <si>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</si>
  <si>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</si>
  <si>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</si>
  <si>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</si>
  <si>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</si>
  <si>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</si>
  <si>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</si>
  <si>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</si>
  <si>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</si>
  <si>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</si>
  <si>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</si>
  <si>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</si>
  <si>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</si>
  <si>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</si>
  <si>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</si>
  <si>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</si>
  <si>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</si>
  <si>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</si>
  <si>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</si>
  <si>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</si>
  <si>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</si>
  <si>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</si>
  <si>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</si>
  <si>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</si>
  <si>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</si>
  <si>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</si>
  <si>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</si>
  <si>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</si>
  <si>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</si>
  <si>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</si>
  <si>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</si>
  <si>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</si>
  <si>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</si>
  <si>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</si>
  <si>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</si>
  <si>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</si>
  <si>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</si>
  <si>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</si>
  <si>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</si>
  <si>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</si>
  <si>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</si>
  <si>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</si>
  <si>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</si>
  <si>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</si>
  <si>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</si>
  <si>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</si>
  <si>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</si>
  <si>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</si>
  <si>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</si>
  <si>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</si>
  <si>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</si>
  <si>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</si>
  <si>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</si>
  <si>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</si>
  <si>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</si>
  <si>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</si>
  <si>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</si>
  <si>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</si>
  <si>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</si>
  <si>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</si>
  <si>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</si>
  <si>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</si>
  <si>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</si>
  <si>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</si>
  <si>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</si>
  <si>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</si>
  <si>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</si>
  <si>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</si>
  <si>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</si>
  <si>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</si>
  <si>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</si>
  <si>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</si>
  <si>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</si>
  <si>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</si>
  <si>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</si>
  <si>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</si>
  <si>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</si>
  <si>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</si>
  <si>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</si>
  <si>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</si>
  <si>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</si>
  <si>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</si>
  <si>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</si>
  <si>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</si>
  <si>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</si>
  <si>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</si>
  <si>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</si>
  <si>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</si>
  <si>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</si>
  <si>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</si>
  <si>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</si>
  <si>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</si>
  <si>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</si>
  <si>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</si>
  <si>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</si>
  <si>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</si>
  <si>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</si>
  <si>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</si>
  <si>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</si>
  <si>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</si>
  <si>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</si>
  <si>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</si>
  <si>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</si>
  <si>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</si>
  <si>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</si>
  <si>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</si>
  <si>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</si>
  <si>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</si>
  <si>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</si>
  <si>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</si>
  <si>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</si>
  <si>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</si>
  <si>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</si>
  <si>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</si>
  <si>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</si>
  <si>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</si>
  <si>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</si>
  <si>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</si>
  <si>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</si>
  <si>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</si>
  <si>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</si>
  <si>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</si>
  <si>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</si>
  <si>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</si>
  <si>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</si>
  <si>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</si>
  <si>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</si>
  <si>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</si>
  <si>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</si>
  <si>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</si>
  <si>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</si>
  <si>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</si>
  <si>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</si>
  <si>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</si>
  <si>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</si>
  <si>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</si>
  <si>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</si>
  <si>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</si>
  <si>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</si>
  <si>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</si>
  <si>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</si>
  <si>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</si>
  <si>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</si>
  <si>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</si>
  <si>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</si>
  <si>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</si>
  <si>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</si>
  <si>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</si>
  <si>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</si>
  <si>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</si>
  <si>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</si>
  <si>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</si>
  <si>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</si>
  <si>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</si>
  <si>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</si>
  <si>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</si>
  <si>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</si>
  <si>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</si>
  <si>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</si>
  <si>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</si>
  <si>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</si>
  <si>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</si>
  <si>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</si>
  <si>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</si>
  <si>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</si>
  <si>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</si>
  <si>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</si>
  <si>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</si>
  <si>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</si>
  <si>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</si>
  <si>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</si>
  <si>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</si>
  <si>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</si>
  <si>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</si>
  <si>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</si>
  <si>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</si>
  <si>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</si>
  <si>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</si>
  <si>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</si>
  <si>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</si>
  <si>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</si>
  <si>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</si>
  <si>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</si>
  <si>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</si>
  <si>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</si>
  <si>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</si>
  <si>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</si>
  <si>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</si>
  <si>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</si>
  <si>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</si>
  <si>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</si>
  <si>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</si>
  <si>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</si>
  <si>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</si>
  <si>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</si>
  <si>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</si>
  <si>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</si>
  <si>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</si>
  <si>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</si>
  <si>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</si>
  <si>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</si>
  <si>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</si>
  <si>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</si>
  <si>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</si>
  <si>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</si>
  <si>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</si>
  <si>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</si>
  <si>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</si>
  <si>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</si>
  <si>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</si>
  <si>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</si>
  <si>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</si>
  <si>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</si>
  <si>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</si>
  <si>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</si>
  <si>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</si>
  <si>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</si>
  <si>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</si>
  <si>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</si>
  <si>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</si>
  <si>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</si>
  <si>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</si>
  <si>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</si>
  <si>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</si>
  <si>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</si>
  <si>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</si>
  <si>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</si>
  <si>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</si>
  <si>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</si>
  <si>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</si>
  <si>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</si>
  <si>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</si>
  <si>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</si>
  <si>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</si>
  <si>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</si>
  <si>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</si>
  <si>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</si>
  <si>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</si>
  <si>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</si>
  <si>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</si>
  <si>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</si>
  <si>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</si>
  <si>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</si>
  <si>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</si>
  <si>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</si>
  <si>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</si>
  <si>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</si>
  <si>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</si>
  <si>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</si>
  <si>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</si>
  <si>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</si>
  <si>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</si>
  <si>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</si>
  <si>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</si>
  <si>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</si>
  <si>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</si>
  <si>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</si>
  <si>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</si>
  <si>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</si>
  <si>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</si>
  <si>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</si>
  <si>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</si>
  <si>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</si>
  <si>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</si>
  <si>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</si>
  <si>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</si>
  <si>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</si>
  <si>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</si>
  <si>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</si>
  <si>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</si>
  <si>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</si>
  <si>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</si>
  <si>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</si>
  <si>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</si>
  <si>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</si>
  <si>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</si>
  <si>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</si>
  <si>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</si>
  <si>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</si>
  <si>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</si>
  <si>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</si>
  <si>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</si>
  <si>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</si>
  <si>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</si>
  <si>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</si>
  <si>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</si>
  <si>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</si>
  <si>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</si>
  <si>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</si>
  <si>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</si>
  <si>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</si>
  <si>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</si>
  <si>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</si>
  <si>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</si>
  <si>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</si>
  <si>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</si>
  <si>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</si>
  <si>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</si>
  <si>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</si>
  <si>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</si>
  <si>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</si>
  <si>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</si>
  <si>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</si>
  <si>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</si>
  <si>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</si>
  <si>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</si>
  <si>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</si>
  <si>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</si>
  <si>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</si>
  <si>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</si>
  <si>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</si>
  <si>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</si>
  <si>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</si>
  <si>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</si>
  <si>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</si>
  <si>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</si>
  <si>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</si>
  <si>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</si>
  <si>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</si>
  <si>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</si>
  <si>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</si>
  <si>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</si>
  <si>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</si>
  <si>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</si>
  <si>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</si>
  <si>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</si>
  <si>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</si>
  <si>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</si>
  <si>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</si>
  <si>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</si>
  <si>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</si>
  <si>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</si>
  <si>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</si>
  <si>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</si>
  <si>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</si>
  <si>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</si>
  <si>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</si>
  <si>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</si>
  <si>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</si>
  <si>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</si>
  <si>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</si>
  <si>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</si>
  <si>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</si>
  <si>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</si>
  <si>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</si>
  <si>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</si>
  <si>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</si>
  <si>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</si>
  <si>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</si>
  <si>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</si>
  <si>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</si>
  <si>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</si>
  <si>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</si>
  <si>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</si>
  <si>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</si>
  <si>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</si>
  <si>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</si>
  <si>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</si>
  <si>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</si>
  <si>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</si>
  <si>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</si>
  <si>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</si>
  <si>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</si>
  <si>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</si>
  <si>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</si>
  <si>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</si>
  <si>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</si>
  <si>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</si>
  <si>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</si>
  <si>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</si>
  <si>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</si>
  <si>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</si>
  <si>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</si>
  <si>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</si>
  <si>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</si>
  <si>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</si>
  <si>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</si>
  <si>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</si>
  <si>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</si>
  <si>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</si>
  <si>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</si>
  <si>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</si>
  <si>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</si>
  <si>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</si>
  <si>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</si>
  <si>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</si>
  <si>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</si>
  <si>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</si>
  <si>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</si>
  <si>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</si>
  <si>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</si>
  <si>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</si>
  <si>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</si>
  <si>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</si>
  <si>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</si>
  <si>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</si>
  <si>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</si>
  <si>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</si>
  <si>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</si>
  <si>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</si>
  <si>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</si>
  <si>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</si>
  <si>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</si>
  <si>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</si>
  <si>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</si>
  <si>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</si>
  <si>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</si>
  <si>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</si>
  <si>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</si>
  <si>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</si>
  <si>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</si>
  <si>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</si>
  <si>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</si>
  <si>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</si>
  <si>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</si>
  <si>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</si>
  <si>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</si>
  <si>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</si>
  <si>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</si>
  <si>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</si>
  <si>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</si>
  <si>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</si>
  <si>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</si>
  <si>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</si>
  <si>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</si>
  <si>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</si>
  <si>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</si>
  <si>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</si>
  <si>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</si>
  <si>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</si>
  <si>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</si>
  <si>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</si>
  <si>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</si>
  <si>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</si>
  <si>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</si>
  <si>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</si>
  <si>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</si>
  <si>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</si>
  <si>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</si>
  <si>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</si>
  <si>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</si>
  <si>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</si>
  <si>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</si>
  <si>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</si>
  <si>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</si>
  <si>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</si>
  <si>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</si>
  <si>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</si>
  <si>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</si>
  <si>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</si>
  <si>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</si>
  <si>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</si>
  <si>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</si>
  <si>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</si>
  <si>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</si>
  <si>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</si>
  <si>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</si>
  <si>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</si>
  <si>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</si>
  <si>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</si>
  <si>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</si>
  <si>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</si>
  <si>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</si>
  <si>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</si>
  <si>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</si>
  <si>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</si>
  <si>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</si>
  <si>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</si>
  <si>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</si>
  <si>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</si>
  <si>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</si>
  <si>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</si>
  <si>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</si>
  <si>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</si>
  <si>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</si>
  <si>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</si>
  <si>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</si>
  <si>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</si>
  <si>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</si>
  <si>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</si>
  <si>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</si>
  <si>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</si>
  <si>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</si>
  <si>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</si>
  <si>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</si>
  <si>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</si>
  <si>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</si>
  <si>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</si>
  <si>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</si>
  <si>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</si>
  <si>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</si>
  <si>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</si>
  <si>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</si>
  <si>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</si>
  <si>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</si>
  <si>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</si>
  <si>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</si>
  <si>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</si>
  <si>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</si>
  <si>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</si>
  <si>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</si>
  <si>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</si>
  <si>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</si>
  <si>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</si>
  <si>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</si>
  <si>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</si>
  <si>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</si>
  <si>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</si>
  <si>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</si>
  <si>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</si>
  <si>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</si>
  <si>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</si>
  <si>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</si>
  <si>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</si>
  <si>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</si>
  <si>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</si>
  <si>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</si>
  <si>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</si>
  <si>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</si>
  <si>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</si>
  <si>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</si>
  <si>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</si>
  <si>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</si>
  <si>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</si>
  <si>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</si>
  <si>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</si>
  <si>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</si>
  <si>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</si>
  <si>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</si>
  <si>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</si>
  <si>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</si>
  <si>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</si>
  <si>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</si>
  <si>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</si>
  <si>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</si>
  <si>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</si>
  <si>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</si>
  <si>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</si>
  <si>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</si>
  <si>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</si>
  <si>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</si>
  <si>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</si>
  <si>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</si>
  <si>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</si>
  <si>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</si>
  <si>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</si>
  <si>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</si>
  <si>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</si>
  <si>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</si>
  <si>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</si>
  <si>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</si>
  <si>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</si>
  <si>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</si>
  <si>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</si>
  <si>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</si>
  <si>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</si>
  <si>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</si>
  <si>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</si>
  <si>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</si>
  <si>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</si>
  <si>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</si>
  <si>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</si>
  <si>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</si>
  <si>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</si>
  <si>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</si>
  <si>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</si>
  <si>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</si>
  <si>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</si>
  <si>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</si>
  <si>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</si>
  <si>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</si>
  <si>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</si>
  <si>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</si>
  <si>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</si>
  <si>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</si>
  <si>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</si>
  <si>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</si>
  <si>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</si>
  <si>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</si>
  <si>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</si>
  <si>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</si>
  <si>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</si>
  <si>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</si>
  <si>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</si>
  <si>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</si>
  <si>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</si>
  <si>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</si>
  <si>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</si>
  <si>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</si>
  <si>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</si>
  <si>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</si>
  <si>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</si>
  <si>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</si>
  <si>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</si>
  <si>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</si>
  <si>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</si>
  <si>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</si>
  <si>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</si>
  <si>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</si>
  <si>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</si>
  <si>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</si>
  <si>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</si>
  <si>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</si>
  <si>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</si>
  <si>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</si>
  <si>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</si>
  <si>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</si>
  <si>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</si>
  <si>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</si>
  <si>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</si>
  <si>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</si>
  <si>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</si>
  <si>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</si>
  <si>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</si>
  <si>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</si>
  <si>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</si>
  <si>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</si>
  <si>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</si>
  <si>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</si>
  <si>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</si>
  <si>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</si>
  <si>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</si>
  <si>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</si>
  <si>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</si>
  <si>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</si>
  <si>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</si>
  <si>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</si>
  <si>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</si>
  <si>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</si>
  <si>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</si>
  <si>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</si>
  <si>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</si>
  <si>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</si>
  <si>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</si>
  <si>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</si>
  <si>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</si>
  <si>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</si>
  <si>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</si>
  <si>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</si>
  <si>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</si>
  <si>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</si>
  <si>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</si>
  <si>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</si>
  <si>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</si>
  <si>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</si>
  <si>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</si>
  <si>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</si>
  <si>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</si>
  <si>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</si>
  <si>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</si>
  <si>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</si>
  <si>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</si>
  <si>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</si>
  <si>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</si>
  <si>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</si>
  <si>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</si>
  <si>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</si>
  <si>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</si>
  <si>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</si>
  <si>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</si>
  <si>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</si>
  <si>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</si>
  <si>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</si>
  <si>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</si>
  <si>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</si>
  <si>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</si>
  <si>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</si>
  <si>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</si>
  <si>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</si>
  <si>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</si>
  <si>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</si>
  <si>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</si>
  <si>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</si>
  <si>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</si>
  <si>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</si>
  <si>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</si>
  <si>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</si>
  <si>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</si>
  <si>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</si>
  <si>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</si>
  <si>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</si>
  <si>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</si>
  <si>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</si>
  <si>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</si>
  <si>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</si>
  <si>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</si>
  <si>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</si>
  <si>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</si>
  <si>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</si>
  <si>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</si>
  <si>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</si>
  <si>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</si>
  <si>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</si>
  <si>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</si>
  <si>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</si>
  <si>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</si>
  <si>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</si>
  <si>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</si>
  <si>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</si>
  <si>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</si>
  <si>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</si>
  <si>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</si>
  <si>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</si>
  <si>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</si>
  <si>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</si>
  <si>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</si>
  <si>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</si>
  <si>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</si>
  <si>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</si>
  <si>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</si>
  <si>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</si>
  <si>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</si>
  <si>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</si>
  <si>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</si>
  <si>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</si>
  <si>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</si>
  <si>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</si>
  <si>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</si>
  <si>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</si>
  <si>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</si>
  <si>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</si>
  <si>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</si>
  <si>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</si>
  <si>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</si>
  <si>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</si>
  <si>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</si>
  <si>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</si>
  <si>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</si>
  <si>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</si>
  <si>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</si>
  <si>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</si>
  <si>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</si>
  <si>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</si>
  <si>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</si>
  <si>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</si>
  <si>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</si>
  <si>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</si>
  <si>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</si>
  <si>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</si>
  <si>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</si>
  <si>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</si>
  <si>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</si>
  <si>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</si>
  <si>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</si>
  <si>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</si>
  <si>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</si>
  <si>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</si>
  <si>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</si>
  <si>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</si>
  <si>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</si>
  <si>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</si>
  <si>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</si>
  <si>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</si>
  <si>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</si>
  <si>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</si>
  <si>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</si>
  <si>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</si>
  <si>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</si>
  <si>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</si>
  <si>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</si>
  <si>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</si>
  <si>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</si>
  <si>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</si>
  <si>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</si>
  <si>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</si>
  <si>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</si>
  <si>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</si>
  <si>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</si>
  <si>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</si>
  <si>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</si>
  <si>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</si>
  <si>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</si>
  <si>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</si>
  <si>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</si>
  <si>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</si>
  <si>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</si>
  <si>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</si>
  <si>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</si>
  <si>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</si>
  <si>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</si>
  <si>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</si>
  <si>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</si>
  <si>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</si>
  <si>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</si>
  <si>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</si>
  <si>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</si>
  <si>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</si>
  <si>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</si>
  <si>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</si>
  <si>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</si>
  <si>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</si>
  <si>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</si>
  <si>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</si>
  <si>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</si>
  <si>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</si>
  <si>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</si>
  <si>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</si>
  <si>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</si>
  <si>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</si>
  <si>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</si>
  <si>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</si>
  <si>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</si>
  <si>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</si>
  <si>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</si>
  <si>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</si>
  <si>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</si>
  <si>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</si>
  <si>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</si>
  <si>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</si>
  <si>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</si>
  <si>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</si>
  <si>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</si>
  <si>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</si>
  <si>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</si>
  <si>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</si>
  <si>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</si>
  <si>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</si>
  <si>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</si>
  <si>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</si>
  <si>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</si>
  <si>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</si>
  <si>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</si>
  <si>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</si>
  <si>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</si>
  <si>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</si>
  <si>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</si>
  <si>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</si>
  <si>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</si>
  <si>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</si>
  <si>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</si>
  <si>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</si>
  <si>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</si>
  <si>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</si>
  <si>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</si>
  <si>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</si>
  <si>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</si>
  <si>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</si>
  <si>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</si>
  <si>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</si>
  <si>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</si>
  <si>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</si>
  <si>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</si>
  <si>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</si>
  <si>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</si>
  <si>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</si>
  <si>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</si>
  <si>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</si>
  <si>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</si>
  <si>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</si>
  <si>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</si>
  <si>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</si>
  <si>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</si>
  <si>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</si>
  <si>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</si>
  <si>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</si>
  <si>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</si>
  <si>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</si>
  <si>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</si>
  <si>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</si>
  <si>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</si>
  <si>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</si>
  <si>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</si>
  <si>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</si>
  <si>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</si>
  <si>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</si>
  <si>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</si>
  <si>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</si>
  <si>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</si>
  <si>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</si>
  <si>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</si>
  <si>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</si>
  <si>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</si>
  <si>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</si>
  <si>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</si>
  <si>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</si>
  <si>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</si>
  <si>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</si>
  <si>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</si>
  <si>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</si>
  <si>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</si>
  <si>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</si>
  <si>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</si>
  <si>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</si>
  <si>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</si>
  <si>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</si>
  <si>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</si>
  <si>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</si>
  <si>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</si>
  <si>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</si>
  <si>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</si>
  <si>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</si>
  <si>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</si>
  <si>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</si>
  <si>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</si>
  <si>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</si>
  <si>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</si>
  <si>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</si>
  <si>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</si>
  <si>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</si>
  <si>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</si>
  <si>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</si>
  <si>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</si>
  <si>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</si>
  <si>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</si>
  <si>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</si>
  <si>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</si>
  <si>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</si>
  <si>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</si>
  <si>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</si>
  <si>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</si>
  <si>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</si>
  <si>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</si>
  <si>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</si>
  <si>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</si>
  <si>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</si>
  <si>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</si>
  <si>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</si>
  <si>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</si>
  <si>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</si>
  <si>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</si>
  <si>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</si>
  <si>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</si>
  <si>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</si>
  <si>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</si>
  <si>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</si>
  <si>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</si>
  <si>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</si>
  <si>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</si>
  <si>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</si>
  <si>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</si>
  <si>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</si>
  <si>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</si>
  <si>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</si>
  <si>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</si>
  <si>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</si>
  <si>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</si>
  <si>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</si>
  <si>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</si>
  <si>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</si>
  <si>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</si>
  <si>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</si>
  <si>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</si>
  <si>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</si>
  <si>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</si>
  <si>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</si>
  <si>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</si>
  <si>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</si>
  <si>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</si>
  <si>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</si>
  <si>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</si>
  <si>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</si>
  <si>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</si>
  <si>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</si>
  <si>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</si>
  <si>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</si>
  <si>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</si>
  <si>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</si>
  <si>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</si>
  <si>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</si>
  <si>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</si>
  <si>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</si>
  <si>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</si>
  <si>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</si>
  <si>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</si>
  <si>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</si>
  <si>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</si>
  <si>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</si>
  <si>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</si>
  <si>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</si>
  <si>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</si>
  <si>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</si>
  <si>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</si>
  <si>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</si>
  <si>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</si>
  <si>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</si>
  <si>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</si>
  <si>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</si>
  <si>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</si>
  <si>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</si>
  <si>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</si>
  <si>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</si>
  <si>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</si>
  <si>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</si>
  <si>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</si>
  <si>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</si>
  <si>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</si>
  <si>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</si>
  <si>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</si>
  <si>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</si>
  <si>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</si>
  <si>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</si>
  <si>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</si>
  <si>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</si>
  <si>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</si>
  <si>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</si>
  <si>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</si>
  <si>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</si>
  <si>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</si>
  <si>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</si>
  <si>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</si>
  <si>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</si>
  <si>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</si>
  <si>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</si>
  <si>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</si>
  <si>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</si>
  <si>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</si>
  <si>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</si>
  <si>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</si>
  <si>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</si>
  <si>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</si>
  <si>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</si>
  <si>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</si>
  <si>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</si>
  <si>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</si>
  <si>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</si>
  <si>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</si>
  <si>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</si>
  <si>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</si>
  <si>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</si>
  <si>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</si>
  <si>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</si>
  <si>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</si>
  <si>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</si>
  <si>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</si>
  <si>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</si>
  <si>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</si>
  <si>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</si>
  <si>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</si>
  <si>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</si>
  <si>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</si>
  <si>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</si>
  <si>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</si>
  <si>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</si>
  <si>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</si>
  <si>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</si>
  <si>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</si>
  <si>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</si>
  <si>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</si>
  <si>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</si>
  <si>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</si>
  <si>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</si>
  <si>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</si>
  <si>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</si>
  <si>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</si>
  <si>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</si>
  <si>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</si>
  <si>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</si>
  <si>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</si>
  <si>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</si>
  <si>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</si>
  <si>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</si>
  <si>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</si>
  <si>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</si>
  <si>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</si>
  <si>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</si>
  <si>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</si>
  <si>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</si>
  <si>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</si>
  <si>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</si>
  <si>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</si>
  <si>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</si>
  <si>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</si>
  <si>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</si>
  <si>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</si>
  <si>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</si>
  <si>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</si>
  <si>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</si>
  <si>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</si>
  <si>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</si>
  <si>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</si>
  <si>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</si>
  <si>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</si>
  <si>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</si>
  <si>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</si>
  <si>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</si>
  <si>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</si>
  <si>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</si>
  <si>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</si>
  <si>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</si>
  <si>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</si>
  <si>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</si>
  <si>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</si>
  <si>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</si>
  <si>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</si>
  <si>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</si>
  <si>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</si>
  <si>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</si>
  <si>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</si>
  <si>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</si>
  <si>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</si>
  <si>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</si>
  <si>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</si>
  <si>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</si>
  <si>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</si>
  <si>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</si>
  <si>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</si>
  <si>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</si>
  <si>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</si>
  <si>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</si>
  <si>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</si>
  <si>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</si>
  <si>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</si>
  <si>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</si>
  <si>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</si>
  <si>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</si>
  <si>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</si>
  <si>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</si>
  <si>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</si>
  <si>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</si>
  <si>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</si>
  <si>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</si>
  <si>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</si>
  <si>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</si>
  <si>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</si>
  <si>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</si>
  <si>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</si>
  <si>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</si>
  <si>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</si>
  <si>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</si>
  <si>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</si>
  <si>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</si>
  <si>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</si>
  <si>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</si>
  <si>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</si>
  <si>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</si>
  <si>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</si>
  <si>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</si>
  <si>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</si>
  <si>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</si>
  <si>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</si>
  <si>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</si>
  <si>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</si>
  <si>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</si>
  <si>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</si>
  <si>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</si>
  <si>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</si>
  <si>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</si>
  <si>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</si>
  <si>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</si>
  <si>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</si>
  <si>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</si>
  <si>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</si>
  <si>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</si>
  <si>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</si>
  <si>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</si>
  <si>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</si>
  <si>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</si>
  <si>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</si>
  <si>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</si>
  <si>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</si>
  <si>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</si>
  <si>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</si>
  <si>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</si>
  <si>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</si>
  <si>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</si>
  <si>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</si>
  <si>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</si>
  <si>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</si>
  <si>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</si>
  <si>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</si>
  <si>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</si>
  <si>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</si>
  <si>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</si>
  <si>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</si>
  <si>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</si>
  <si>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</si>
  <si>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</si>
  <si>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</si>
  <si>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</si>
  <si>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</si>
  <si>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</si>
  <si>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</si>
  <si>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</si>
  <si>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</si>
  <si>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</si>
  <si>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</si>
  <si>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</si>
  <si>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</si>
  <si>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</si>
  <si>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</si>
  <si>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</si>
  <si>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</si>
  <si>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</si>
  <si>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</si>
  <si>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</si>
  <si>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</si>
  <si>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</si>
  <si>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</si>
  <si>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</si>
  <si>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</si>
  <si>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</si>
  <si>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</si>
  <si>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</si>
  <si>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</si>
  <si>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</si>
  <si>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</si>
  <si>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</si>
  <si>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</si>
  <si>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</si>
  <si>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</si>
  <si>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</si>
  <si>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</si>
  <si>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</si>
  <si>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</si>
  <si>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</si>
  <si>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</si>
  <si>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</si>
  <si>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</si>
  <si>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</si>
  <si>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</si>
  <si>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</si>
  <si>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</si>
  <si>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</si>
  <si>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</si>
  <si>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</si>
  <si>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</si>
  <si>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</si>
  <si>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</si>
  <si>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</si>
  <si>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</si>
  <si>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</si>
  <si>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</si>
  <si>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</si>
  <si>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</si>
  <si>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</si>
  <si>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</si>
  <si>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</si>
  <si>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</si>
  <si>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</si>
  <si>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</si>
  <si>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</si>
  <si>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</si>
  <si>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</si>
  <si>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</si>
  <si>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</si>
  <si>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</si>
  <si>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</si>
  <si>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</si>
  <si>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</si>
  <si>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</si>
  <si>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</si>
  <si>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</si>
  <si>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</si>
  <si>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</si>
  <si>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</si>
  <si>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</si>
  <si>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</si>
  <si>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</si>
  <si>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</si>
  <si>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</si>
  <si>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</si>
  <si>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</si>
  <si>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</si>
  <si>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</si>
  <si>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</si>
  <si>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</si>
  <si>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</si>
  <si>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</si>
  <si>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</si>
  <si>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</si>
  <si>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</si>
  <si>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</si>
  <si>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</si>
  <si>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</si>
  <si>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</si>
  <si>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</si>
  <si>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</si>
  <si>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</si>
  <si>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</si>
  <si>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</si>
  <si>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</si>
  <si>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</si>
  <si>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</si>
  <si>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</si>
  <si>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</si>
  <si>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</si>
  <si>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</si>
  <si>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</si>
  <si>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</si>
  <si>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</si>
  <si>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</si>
  <si>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</si>
  <si>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</si>
  <si>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</si>
  <si>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</si>
  <si>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</si>
  <si>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</si>
  <si>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</si>
  <si>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</si>
  <si>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</si>
  <si>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</si>
  <si>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</si>
  <si>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</si>
  <si>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</si>
  <si>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</si>
  <si>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</si>
  <si>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</si>
  <si>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</si>
  <si>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</si>
  <si>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</si>
  <si>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</si>
  <si>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</si>
  <si>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</si>
  <si>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</si>
  <si>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</si>
  <si>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</si>
  <si>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</si>
  <si>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</si>
  <si>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</si>
  <si>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</si>
  <si>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</si>
  <si>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</si>
  <si>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</si>
  <si>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</si>
  <si>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</si>
  <si>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</si>
  <si>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</si>
  <si>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</si>
  <si>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</si>
  <si>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</si>
  <si>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</si>
  <si>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</si>
  <si>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</si>
  <si>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</si>
  <si>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</si>
  <si>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</si>
  <si>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</si>
  <si>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</si>
  <si>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</si>
  <si>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</si>
  <si>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</si>
  <si>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</si>
  <si>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</si>
  <si>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</si>
  <si>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</si>
  <si>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</si>
  <si>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</si>
  <si>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</si>
  <si>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</si>
  <si>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</si>
  <si>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</si>
  <si>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</si>
  <si>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</si>
  <si>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</si>
  <si>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</si>
  <si>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</si>
  <si>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</si>
  <si>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</si>
  <si>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</si>
  <si>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</si>
  <si>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</si>
  <si>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</si>
  <si>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</si>
  <si>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</si>
  <si>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</si>
  <si>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</si>
  <si>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</si>
  <si>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</si>
  <si>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</si>
  <si>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</si>
  <si>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</si>
  <si>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</si>
  <si>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</si>
  <si>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</si>
  <si>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</si>
  <si>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</si>
  <si>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</si>
  <si>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</si>
  <si>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</si>
  <si>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</si>
  <si>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</si>
  <si>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</si>
  <si>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</si>
  <si>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</si>
  <si>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</si>
  <si>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</si>
  <si>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</si>
  <si>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</si>
  <si>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</si>
  <si>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</si>
  <si>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</si>
  <si>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</si>
  <si>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</si>
  <si>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</si>
  <si>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</si>
  <si>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</si>
  <si>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</si>
  <si>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</si>
  <si>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</si>
  <si>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</si>
  <si>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</si>
  <si>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</si>
  <si>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</si>
  <si>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</si>
  <si>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</si>
  <si>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</si>
  <si>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</si>
  <si>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</si>
  <si>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</si>
  <si>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</si>
  <si>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</si>
  <si>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</si>
  <si>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</si>
  <si>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</si>
  <si>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</si>
  <si>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</si>
  <si>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</si>
  <si>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</si>
  <si>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</si>
  <si>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</si>
  <si>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</si>
  <si>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</si>
  <si>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</si>
  <si>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</si>
  <si>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</si>
  <si>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</si>
  <si>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</si>
  <si>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</si>
  <si>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</si>
  <si>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</si>
  <si>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</si>
  <si>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</si>
  <si>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</si>
  <si>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</si>
  <si>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</si>
  <si>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</si>
  <si>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</si>
  <si>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</si>
  <si>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</si>
  <si>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</si>
  <si>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</si>
  <si>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</si>
  <si>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</si>
  <si>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</si>
  <si>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</si>
  <si>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</si>
  <si>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</si>
  <si>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</si>
  <si>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</si>
  <si>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</si>
  <si>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</si>
  <si>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</si>
  <si>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</si>
  <si>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</si>
  <si>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</si>
  <si>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</si>
  <si>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</si>
  <si>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</si>
  <si>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</si>
  <si>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</si>
  <si>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</si>
  <si>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</si>
  <si>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</si>
  <si>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</si>
  <si>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</si>
  <si>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</si>
  <si>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</si>
  <si>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</si>
  <si>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</si>
  <si>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</si>
  <si>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</si>
  <si>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</si>
  <si>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</si>
  <si>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</si>
  <si>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</si>
  <si>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</si>
  <si>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</si>
  <si>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</si>
  <si>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</si>
  <si>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</si>
  <si>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</si>
  <si>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</si>
  <si>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</si>
  <si>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</si>
  <si>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</si>
  <si>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</si>
  <si>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</si>
  <si>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</si>
  <si>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</si>
  <si>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</si>
  <si>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</si>
  <si>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</si>
  <si>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</si>
  <si>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</si>
  <si>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</si>
  <si>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</si>
  <si>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</si>
  <si>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</si>
  <si>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</si>
  <si>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</si>
  <si>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</si>
  <si>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</si>
  <si>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</si>
  <si>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</si>
  <si>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</si>
  <si>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</si>
  <si>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</si>
  <si>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</si>
  <si>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</si>
  <si>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</si>
  <si>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</si>
  <si>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</si>
  <si>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</si>
  <si>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</si>
  <si>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</si>
  <si>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</si>
  <si>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</si>
  <si>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</si>
  <si>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</si>
  <si>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</si>
  <si>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</si>
  <si>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</si>
  <si>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</si>
  <si>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</si>
  <si>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</si>
  <si>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</si>
  <si>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</si>
  <si>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</si>
  <si>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</si>
  <si>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</si>
  <si>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</si>
  <si>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</si>
  <si>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</si>
  <si>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</si>
  <si>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</si>
  <si>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</si>
  <si>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</si>
  <si>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</si>
  <si>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</si>
  <si>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</si>
  <si>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</si>
  <si>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</si>
  <si>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</si>
  <si>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</si>
  <si>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</si>
  <si>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</si>
  <si>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</si>
  <si>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</si>
  <si>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</si>
  <si>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</si>
  <si>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</si>
  <si>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</si>
  <si>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</si>
  <si>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</si>
  <si>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</si>
  <si>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</si>
  <si>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</si>
  <si>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</si>
  <si>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</si>
  <si>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</si>
  <si>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</si>
  <si>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</si>
  <si>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</si>
  <si>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</si>
  <si>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</si>
  <si>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</si>
  <si>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</si>
  <si>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</si>
  <si>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</si>
  <si>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</si>
  <si>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</si>
  <si>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</si>
  <si>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</si>
  <si>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</si>
  <si>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</si>
  <si>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</si>
  <si>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</si>
  <si>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</si>
  <si>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</si>
  <si>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</si>
  <si>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</si>
  <si>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</si>
  <si>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</si>
  <si>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</si>
  <si>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</si>
  <si>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</si>
  <si>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</si>
  <si>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</si>
  <si>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</si>
  <si>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</si>
  <si>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</si>
  <si>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</si>
  <si>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</si>
  <si>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</si>
  <si>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</si>
  <si>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</si>
  <si>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</si>
  <si>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</si>
  <si>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</si>
  <si>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</si>
  <si>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</si>
  <si>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</si>
  <si>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</si>
  <si>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</si>
  <si>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</si>
  <si>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</si>
  <si>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</si>
  <si>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</si>
  <si>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</si>
  <si>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</si>
  <si>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</si>
  <si>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</si>
  <si>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</si>
  <si>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</si>
  <si>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</si>
  <si>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</si>
  <si>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</si>
  <si>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</si>
  <si>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</si>
  <si>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</si>
  <si>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</si>
  <si>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</si>
  <si>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</si>
  <si>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</si>
  <si>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</si>
  <si>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</si>
  <si>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</si>
  <si>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</si>
  <si>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</si>
  <si>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</si>
  <si>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</si>
  <si>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</si>
  <si>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</si>
  <si>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</si>
  <si>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</si>
  <si>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</si>
  <si>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</si>
  <si>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</si>
  <si>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</si>
  <si>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</si>
  <si>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</si>
  <si>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</si>
  <si>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</si>
  <si>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</si>
  <si>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</si>
  <si>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</si>
  <si>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</si>
  <si>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</si>
  <si>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</si>
  <si>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</si>
  <si>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</si>
  <si>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</si>
  <si>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</si>
  <si>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</si>
  <si>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</si>
  <si>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</si>
  <si>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</si>
  <si>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</si>
  <si>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</si>
  <si>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</si>
  <si>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</si>
  <si>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</si>
  <si>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</si>
  <si>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</si>
  <si>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</si>
  <si>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</si>
  <si>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</si>
  <si>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</si>
  <si>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</si>
  <si>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</si>
  <si>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</si>
  <si>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</si>
  <si>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</si>
  <si>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</si>
  <si>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</si>
  <si>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</si>
  <si>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</si>
  <si>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</si>
  <si>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</si>
  <si>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</si>
  <si>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</si>
  <si>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</si>
  <si>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</si>
  <si>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</si>
  <si>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</si>
  <si>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</si>
  <si>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</si>
  <si>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</si>
  <si>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</si>
  <si>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</si>
  <si>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</si>
  <si>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</si>
  <si>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</si>
  <si>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</si>
  <si>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</si>
  <si>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</si>
  <si>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</si>
  <si>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</si>
  <si>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</si>
  <si>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</si>
  <si>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</si>
  <si>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</si>
  <si>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</si>
  <si>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</si>
  <si>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</si>
  <si>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</si>
  <si>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</si>
  <si>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</si>
  <si>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</si>
  <si>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</si>
  <si>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</si>
  <si>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</si>
  <si>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</si>
  <si>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</si>
  <si>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</si>
  <si>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</si>
  <si>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</si>
  <si>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</si>
  <si>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</si>
  <si>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</si>
  <si>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</si>
  <si>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</si>
  <si>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</si>
  <si>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</si>
  <si>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</si>
  <si>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</si>
  <si>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</si>
  <si>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</si>
  <si>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</si>
  <si>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</si>
  <si>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</si>
  <si>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</si>
  <si>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</si>
  <si>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</si>
  <si>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</si>
  <si>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</si>
  <si>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</si>
  <si>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</si>
  <si>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</si>
  <si>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</si>
  <si>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</si>
  <si>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</si>
  <si>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</si>
  <si>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</si>
  <si>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</si>
  <si>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</si>
  <si>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</si>
  <si>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</si>
  <si>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</si>
  <si>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</si>
  <si>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</si>
  <si>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</si>
  <si>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</si>
  <si>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</si>
  <si>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</si>
  <si>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</si>
  <si>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</si>
  <si>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</si>
  <si>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</si>
  <si>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</si>
  <si>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</si>
  <si>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</si>
  <si>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</si>
  <si>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</si>
  <si>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</si>
  <si>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</si>
  <si>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</si>
  <si>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</si>
  <si>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</si>
  <si>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</si>
  <si>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</si>
  <si>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</si>
  <si>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</si>
  <si>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</si>
  <si>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</si>
  <si>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</si>
  <si>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</si>
  <si>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</si>
  <si>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</si>
  <si>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</si>
  <si>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</si>
  <si>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</si>
  <si>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</si>
  <si>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</si>
  <si>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</si>
  <si>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</si>
  <si>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</si>
  <si>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</si>
  <si>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</si>
  <si>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</si>
  <si>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</si>
  <si>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</si>
  <si>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</si>
  <si>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</si>
  <si>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</si>
  <si>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</si>
  <si>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</si>
  <si>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</si>
  <si>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</si>
  <si>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</si>
  <si>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</si>
  <si>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</si>
  <si>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</si>
  <si>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</si>
  <si>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</si>
  <si>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</si>
  <si>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</si>
  <si>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</si>
  <si>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</si>
  <si>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</si>
  <si>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</si>
  <si>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</si>
  <si>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</si>
  <si>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</si>
  <si>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</si>
  <si>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</si>
  <si>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</si>
  <si>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</si>
  <si>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</si>
  <si>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</si>
  <si>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</si>
  <si>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</si>
  <si>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</si>
  <si>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</si>
  <si>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</si>
  <si>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</si>
  <si>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</si>
  <si>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</si>
  <si>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</si>
  <si>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</si>
  <si>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</si>
  <si>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</si>
  <si>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</si>
  <si>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</si>
  <si>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</si>
  <si>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</si>
  <si>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</si>
  <si>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</si>
  <si>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</si>
  <si>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</si>
  <si>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</si>
  <si>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</si>
  <si>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</si>
  <si>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</si>
  <si>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</si>
  <si>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</si>
  <si>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</si>
  <si>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</si>
  <si>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</si>
  <si>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</si>
  <si>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</si>
  <si>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</si>
  <si>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</si>
  <si>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</si>
  <si>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</si>
  <si>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</si>
  <si>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</si>
  <si>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</si>
  <si>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</si>
  <si>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</si>
  <si>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</si>
  <si>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</si>
  <si>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</si>
  <si>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</si>
  <si>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</si>
  <si>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</si>
  <si>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</si>
  <si>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</si>
  <si>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</si>
  <si>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</si>
  <si>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</si>
  <si>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</si>
  <si>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</si>
  <si>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</si>
  <si>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</si>
  <si>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</si>
  <si>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</si>
  <si>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</si>
  <si>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</si>
  <si>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</si>
  <si>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</si>
  <si>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</si>
  <si>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</si>
  <si>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</si>
  <si>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</si>
  <si>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</si>
  <si>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</si>
  <si>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</si>
  <si>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</si>
  <si>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</si>
  <si>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</si>
  <si>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</si>
  <si>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</si>
  <si>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</si>
  <si>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</si>
  <si>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</si>
  <si>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</si>
  <si>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</si>
  <si>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</si>
  <si>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</si>
  <si>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</si>
  <si>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</si>
  <si>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</si>
  <si>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</si>
  <si>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</si>
  <si>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</si>
  <si>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</si>
  <si>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</si>
  <si>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</si>
  <si>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</si>
  <si>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</si>
  <si>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</si>
  <si>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</si>
  <si>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</si>
  <si>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</si>
  <si>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</si>
  <si>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</si>
  <si>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</si>
  <si>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</si>
  <si>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</si>
  <si>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</si>
  <si>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</si>
  <si>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</si>
  <si>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</si>
  <si>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</si>
  <si>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</si>
  <si>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</si>
  <si>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</si>
  <si>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</si>
  <si>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</si>
  <si>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</si>
  <si>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</si>
  <si>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</si>
  <si>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</si>
  <si>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</si>
  <si>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</si>
  <si>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</si>
  <si>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</si>
  <si>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</si>
  <si>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</si>
  <si>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</si>
  <si>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</si>
  <si>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</si>
  <si>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</si>
  <si>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</si>
  <si>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</si>
  <si>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</si>
  <si>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</si>
  <si>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</si>
  <si>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</si>
  <si>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</si>
  <si>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</si>
  <si>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</si>
  <si>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</si>
  <si>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</si>
  <si>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</si>
  <si>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</si>
  <si>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</si>
  <si>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</si>
  <si>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</si>
  <si>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</si>
  <si>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</si>
  <si>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</si>
  <si>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</si>
  <si>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</si>
  <si>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</si>
  <si>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</si>
  <si>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</si>
  <si>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</si>
  <si>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</si>
  <si>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</si>
  <si>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</si>
  <si>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</si>
  <si>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</si>
  <si>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</si>
  <si>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</si>
  <si>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</si>
  <si>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</si>
  <si>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</si>
  <si>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</si>
  <si>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</si>
  <si>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</si>
  <si>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</si>
  <si>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</si>
  <si>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</si>
  <si>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</si>
  <si>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</si>
  <si>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</si>
  <si>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</si>
  <si>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</si>
  <si>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</si>
  <si>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</si>
  <si>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</si>
  <si>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</si>
  <si>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</si>
  <si>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</si>
  <si>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</si>
  <si>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</si>
  <si>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</si>
  <si>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</si>
  <si>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</si>
  <si>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</si>
  <si>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</si>
  <si>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</si>
  <si>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</si>
  <si>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</si>
  <si>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</si>
  <si>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</si>
  <si>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</si>
  <si>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</si>
  <si>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</si>
  <si>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</si>
  <si>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</si>
  <si>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</si>
  <si>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</si>
  <si>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</si>
  <si>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</si>
  <si>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</si>
  <si>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</si>
  <si>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</si>
  <si>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</si>
  <si>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</si>
  <si>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</si>
  <si>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</si>
  <si>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</si>
  <si>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</si>
  <si>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</si>
  <si>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</si>
  <si>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</si>
  <si>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</si>
  <si>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</si>
  <si>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</si>
  <si>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</si>
  <si>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</si>
  <si>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</si>
  <si>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</si>
  <si>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</si>
  <si>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</si>
  <si>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</si>
  <si>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</si>
  <si>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</si>
  <si>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</si>
  <si>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</si>
  <si>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</si>
  <si>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</si>
  <si>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</si>
  <si>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</si>
  <si>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</si>
  <si>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</si>
  <si>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</si>
  <si>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</si>
  <si>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</si>
  <si>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</si>
  <si>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</si>
  <si>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</si>
  <si>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</si>
  <si>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</si>
  <si>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</si>
  <si>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</si>
  <si>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</si>
  <si>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</si>
  <si>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</si>
  <si>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</si>
  <si>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</si>
  <si>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</si>
  <si>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</si>
  <si>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</si>
  <si>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</si>
  <si>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</si>
  <si>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</si>
  <si>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</si>
  <si>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</si>
  <si>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</si>
  <si>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</si>
  <si>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</si>
  <si>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</si>
  <si>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</si>
  <si>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</si>
  <si>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</si>
  <si>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</si>
  <si>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</si>
  <si>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</si>
  <si>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</si>
  <si>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</si>
  <si>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</si>
  <si>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</si>
  <si>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</si>
  <si>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</si>
  <si>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</si>
  <si>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</si>
  <si>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</si>
  <si>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</si>
  <si>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</si>
  <si>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</si>
  <si>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</si>
  <si>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</si>
  <si>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</si>
  <si>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</si>
  <si>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</si>
  <si>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</si>
  <si>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</si>
  <si>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</si>
  <si>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</si>
  <si>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</si>
  <si>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</si>
  <si>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</si>
  <si>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</si>
  <si>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</si>
  <si>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</si>
  <si>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</si>
  <si>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</si>
  <si>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</si>
  <si>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</si>
  <si>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</si>
  <si>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</si>
  <si>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</si>
  <si>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</si>
  <si>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</si>
  <si>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</si>
  <si>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</si>
  <si>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</si>
  <si>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</si>
  <si>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</si>
  <si>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</si>
  <si>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</si>
  <si>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</si>
  <si>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</si>
  <si>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</si>
  <si>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</si>
  <si>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</si>
  <si>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</si>
  <si>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</si>
  <si>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</si>
  <si>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</si>
  <si>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</si>
  <si>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</si>
  <si>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</si>
  <si>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</si>
  <si>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</si>
  <si>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</si>
  <si>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</si>
  <si>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</si>
  <si>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</si>
  <si>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</si>
  <si>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</si>
  <si>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</si>
  <si>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</si>
  <si>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</si>
  <si>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</si>
  <si>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</si>
  <si>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</si>
  <si>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</si>
  <si>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</si>
  <si>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</si>
  <si>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</si>
  <si>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</si>
  <si>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</si>
  <si>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</si>
  <si>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</si>
  <si>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</si>
  <si>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</si>
  <si>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</si>
  <si>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</si>
  <si>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</si>
  <si>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</si>
  <si>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</si>
  <si>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</si>
  <si>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</si>
  <si>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</si>
  <si>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</si>
  <si>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</si>
  <si>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</si>
  <si>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</si>
  <si>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</si>
  <si>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</si>
  <si>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</si>
  <si>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</si>
  <si>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</si>
  <si>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</si>
  <si>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</si>
  <si>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</si>
  <si>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</si>
  <si>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</si>
  <si>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</si>
  <si>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</si>
  <si>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</si>
  <si>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</si>
  <si>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</si>
  <si>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</si>
  <si>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</si>
  <si>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</si>
  <si>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</si>
  <si>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</si>
  <si>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</si>
  <si>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</si>
  <si>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</si>
  <si>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</si>
  <si>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</si>
  <si>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</si>
  <si>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</si>
  <si>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</si>
  <si>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</si>
  <si>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</si>
  <si>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</si>
  <si>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</si>
  <si>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</si>
  <si>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</si>
  <si>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</si>
  <si>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</si>
  <si>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</si>
  <si>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</si>
  <si>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</si>
  <si>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</si>
  <si>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</si>
  <si>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</si>
  <si>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</si>
  <si>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</si>
  <si>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</si>
  <si>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</si>
  <si>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</si>
  <si>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</si>
  <si>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</si>
  <si>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</si>
  <si>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</si>
  <si>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</si>
  <si>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</si>
  <si>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</si>
  <si>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</si>
  <si>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</si>
  <si>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</si>
  <si>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</si>
  <si>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</si>
  <si>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</si>
  <si>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</si>
  <si>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</si>
  <si>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</si>
  <si>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</si>
  <si>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</si>
  <si>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</si>
  <si>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</si>
  <si>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</si>
  <si>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</si>
  <si>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</si>
  <si>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</si>
  <si>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</si>
  <si>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</si>
  <si>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</si>
  <si>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</si>
  <si>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</si>
  <si>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</si>
  <si>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</si>
  <si>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</si>
  <si>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</si>
  <si>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</si>
  <si>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</si>
  <si>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</si>
  <si>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</si>
  <si>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</si>
  <si>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</si>
  <si>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</si>
  <si>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</si>
  <si>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</si>
  <si>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</si>
  <si>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</si>
  <si>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</si>
  <si>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</si>
  <si>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</si>
  <si>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</si>
  <si>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</si>
  <si>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</si>
  <si>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</si>
  <si>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</si>
  <si>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</si>
  <si>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</si>
  <si>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</si>
  <si>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</si>
  <si>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</si>
  <si>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</si>
  <si>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</si>
  <si>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</si>
  <si>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</si>
  <si>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</si>
  <si>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</si>
  <si>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</si>
  <si>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</si>
  <si>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</si>
  <si>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</si>
  <si>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</si>
  <si>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</si>
  <si>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</si>
  <si>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</si>
  <si>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</si>
  <si>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</si>
  <si>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</si>
  <si>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</si>
  <si>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</si>
  <si>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</si>
  <si>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</si>
  <si>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</si>
  <si>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</si>
  <si>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</si>
  <si>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</si>
  <si>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</si>
  <si>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</si>
  <si>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</si>
  <si>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</si>
  <si>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</si>
  <si>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</si>
  <si>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</si>
  <si>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</si>
  <si>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</si>
  <si>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</si>
  <si>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</si>
  <si>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</si>
  <si>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</si>
  <si>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</si>
  <si>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</si>
  <si>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</si>
  <si>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</si>
  <si>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</si>
  <si>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</si>
  <si>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</si>
  <si>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</si>
  <si>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</si>
  <si>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</si>
  <si>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</si>
  <si>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</si>
  <si>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</si>
  <si>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</si>
  <si>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</si>
  <si>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</si>
  <si>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</si>
  <si>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</si>
  <si>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</si>
  <si>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</si>
  <si>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</si>
  <si>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</si>
  <si>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</si>
  <si>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</si>
  <si>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</si>
  <si>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</si>
  <si>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</si>
  <si>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</si>
  <si>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</si>
  <si>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</si>
  <si>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</si>
  <si>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</si>
  <si>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</si>
  <si>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</si>
  <si>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</si>
  <si>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</si>
  <si>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</si>
  <si>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</si>
  <si>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</si>
  <si>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</si>
  <si>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</si>
  <si>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</si>
  <si>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</si>
  <si>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</si>
  <si>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</si>
  <si>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</si>
  <si>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</si>
  <si>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</si>
  <si>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</si>
  <si>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</si>
  <si>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</si>
  <si>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</si>
  <si>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</si>
  <si>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</si>
  <si>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</si>
  <si>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</si>
  <si>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</si>
  <si>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</si>
  <si>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</si>
  <si>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</si>
  <si>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</si>
  <si>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</si>
  <si>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</si>
  <si>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</si>
  <si>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</si>
  <si>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</si>
  <si>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</si>
  <si>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</si>
  <si>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</si>
  <si>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</si>
  <si>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</si>
  <si>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</si>
  <si>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</si>
  <si>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</si>
  <si>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</si>
  <si>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</si>
  <si>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</si>
  <si>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</si>
  <si>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</si>
  <si>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</si>
  <si>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</si>
  <si>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</si>
  <si>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</si>
  <si>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</si>
  <si>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</si>
  <si>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</si>
  <si>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</si>
  <si>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</si>
  <si>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</si>
  <si>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</si>
  <si>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</si>
  <si>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</si>
  <si>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</si>
  <si>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</si>
  <si>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</si>
  <si>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</si>
  <si>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</si>
  <si>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</si>
  <si>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</si>
  <si>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</si>
  <si>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</si>
  <si>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</si>
  <si>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</si>
  <si>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</si>
  <si>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</si>
  <si>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</si>
  <si>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</si>
  <si>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</si>
  <si>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</si>
  <si>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</si>
  <si>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</si>
  <si>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</si>
  <si>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</si>
  <si>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</si>
  <si>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</si>
  <si>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</si>
  <si>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</si>
  <si>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</si>
  <si>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</si>
  <si>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</si>
  <si>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</si>
  <si>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</si>
  <si>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</si>
  <si>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</si>
  <si>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</si>
  <si>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</si>
  <si>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</si>
  <si>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</si>
  <si>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</si>
  <si>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</si>
  <si>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</si>
  <si>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</si>
  <si>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</si>
  <si>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</si>
  <si>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</si>
  <si>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</si>
  <si>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</si>
  <si>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</si>
  <si>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</si>
  <si>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</si>
  <si>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</si>
  <si>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</si>
  <si>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</si>
  <si>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</si>
  <si>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</si>
  <si>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</si>
  <si>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</si>
  <si>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</si>
  <si>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</si>
  <si>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</si>
  <si>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</si>
  <si>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</si>
  <si>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</si>
  <si>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</si>
  <si>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</si>
  <si>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</si>
  <si>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</si>
  <si>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</si>
  <si>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</si>
  <si>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</si>
  <si>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</si>
  <si>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</si>
  <si>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</si>
  <si>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</si>
  <si>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</si>
  <si>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</si>
  <si>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</si>
  <si>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</si>
  <si>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</si>
  <si>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</si>
  <si>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</si>
  <si>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</si>
  <si>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</si>
  <si>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</si>
  <si>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</si>
  <si>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</si>
  <si>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</si>
  <si>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</si>
  <si>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</si>
  <si>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</si>
  <si>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</si>
  <si>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</si>
  <si>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</si>
  <si>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</si>
  <si>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</si>
  <si>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</si>
  <si>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</si>
  <si>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</si>
  <si>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</si>
  <si>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</si>
  <si>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</si>
  <si>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</si>
  <si>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</si>
  <si>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</si>
  <si>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</si>
  <si>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</si>
  <si>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</si>
  <si>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</si>
  <si>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</si>
  <si>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</si>
  <si>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</si>
  <si>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</si>
  <si>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</si>
  <si>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</si>
  <si>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</si>
  <si>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</si>
  <si>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</si>
  <si>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</si>
  <si>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</si>
  <si>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</si>
  <si>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</si>
  <si>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</si>
  <si>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</si>
  <si>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</si>
  <si>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</si>
  <si>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</si>
  <si>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</si>
  <si>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</si>
  <si>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</si>
  <si>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</si>
  <si>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</si>
  <si>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</si>
  <si>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</si>
  <si>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</si>
  <si>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</si>
  <si>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</si>
  <si>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</si>
  <si>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</si>
  <si>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</si>
  <si>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</si>
  <si>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</si>
  <si>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</si>
  <si>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</si>
  <si>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</si>
  <si>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</si>
  <si>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</si>
  <si>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</si>
  <si>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</si>
  <si>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</si>
  <si>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</si>
  <si>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</si>
  <si>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</si>
  <si>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</si>
  <si>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</si>
  <si>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</si>
  <si>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</si>
  <si>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</si>
  <si>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</si>
  <si>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</si>
  <si>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</si>
  <si>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</si>
  <si>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</si>
  <si>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</si>
  <si>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</si>
  <si>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</si>
  <si>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</si>
  <si>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</si>
  <si>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</si>
  <si>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</si>
  <si>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</si>
  <si>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</si>
  <si>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</si>
  <si>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</si>
  <si>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</si>
  <si>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</si>
  <si>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</si>
  <si>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</si>
  <si>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</si>
  <si>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</si>
  <si>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</si>
  <si>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</si>
  <si>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</si>
  <si>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</si>
  <si>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</si>
  <si>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</si>
  <si>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</si>
  <si>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</si>
  <si>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</si>
  <si>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</si>
  <si>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</si>
  <si>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</si>
  <si>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</si>
  <si>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</si>
  <si>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</si>
  <si>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</si>
  <si>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</si>
  <si>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</si>
  <si>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</si>
  <si>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</si>
  <si>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</si>
  <si>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</si>
  <si>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</si>
  <si>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</si>
  <si>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</si>
  <si>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</si>
  <si>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</si>
  <si>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</si>
  <si>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</si>
  <si>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</si>
  <si>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</si>
  <si>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</si>
  <si>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</si>
  <si>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</si>
  <si>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</si>
  <si>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</si>
  <si>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</si>
  <si>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</si>
  <si>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</si>
  <si>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</si>
  <si>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</si>
  <si>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</si>
  <si>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</si>
  <si>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</si>
  <si>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</si>
  <si>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</si>
  <si>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</si>
  <si>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</si>
  <si>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</si>
  <si>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</si>
  <si>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</si>
  <si>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</si>
  <si>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</si>
  <si>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</si>
  <si>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</si>
  <si>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</si>
  <si>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</si>
  <si>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</si>
  <si>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</si>
  <si>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</si>
  <si>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</si>
  <si>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</si>
  <si>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</si>
  <si>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</si>
  <si>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</si>
  <si>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</si>
  <si>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</si>
  <si>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</si>
  <si>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</si>
  <si>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</si>
  <si>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</si>
  <si>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</si>
  <si>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</si>
  <si>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</si>
  <si>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</si>
  <si>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</si>
  <si>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</si>
  <si>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</si>
  <si>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</si>
  <si>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</si>
  <si>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</si>
  <si>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</si>
  <si>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</si>
  <si>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</si>
  <si>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</si>
  <si>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</si>
  <si>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</si>
  <si>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</si>
  <si>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</si>
  <si>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</si>
  <si>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</si>
  <si>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</si>
  <si>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</si>
  <si>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</si>
  <si>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</si>
  <si>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</si>
  <si>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</si>
  <si>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</si>
  <si>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</si>
  <si>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</si>
  <si>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</si>
  <si>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</si>
  <si>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</si>
  <si>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</si>
  <si>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</si>
  <si>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</si>
  <si>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</si>
  <si>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</si>
  <si>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</si>
  <si>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</si>
  <si>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</si>
  <si>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</si>
  <si>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</si>
  <si>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</si>
  <si>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</si>
  <si>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</si>
  <si>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</si>
  <si>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</si>
  <si>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</si>
  <si>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</si>
  <si>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</si>
  <si>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</si>
  <si>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</si>
  <si>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</si>
  <si>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</si>
  <si>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</si>
  <si>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</si>
  <si>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</si>
  <si>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</si>
  <si>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</si>
  <si>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</si>
  <si>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</si>
  <si>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</si>
  <si>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</si>
  <si>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</si>
  <si>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</si>
  <si>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</si>
  <si>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</si>
  <si>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</si>
  <si>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</si>
  <si>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</si>
  <si>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</si>
  <si>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</si>
  <si>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</si>
  <si>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</si>
  <si>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</si>
  <si>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</si>
  <si>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</si>
  <si>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</si>
  <si>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</si>
  <si>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</si>
  <si>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</si>
  <si>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</si>
  <si>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</si>
  <si>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</si>
  <si>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</si>
  <si>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</si>
  <si>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</si>
  <si>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</si>
  <si>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</si>
  <si>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</si>
  <si>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</si>
  <si>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</si>
  <si>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</si>
  <si>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</si>
  <si>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</si>
  <si>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</si>
  <si>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</si>
  <si>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</si>
  <si>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</si>
  <si>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</si>
  <si>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</si>
  <si>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</si>
  <si>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</si>
  <si>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</si>
  <si>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</si>
  <si>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</si>
  <si>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</si>
  <si>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</si>
  <si>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</si>
  <si>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</si>
  <si>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</si>
  <si>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</si>
  <si>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</si>
  <si>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</si>
  <si>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</si>
  <si>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</si>
  <si>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</si>
  <si>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</si>
  <si>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</si>
  <si>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</si>
  <si>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</si>
  <si>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</si>
  <si>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</si>
  <si>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</si>
  <si>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</si>
  <si>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</si>
  <si>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</si>
  <si>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</si>
  <si>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</si>
  <si>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</si>
  <si>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</si>
  <si>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</si>
  <si>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</si>
  <si>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</si>
  <si>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</si>
  <si>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</si>
  <si>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</si>
  <si>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</si>
  <si>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</si>
  <si>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</si>
  <si>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</si>
  <si>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</si>
  <si>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</si>
  <si>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</si>
  <si>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</si>
  <si>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</si>
  <si>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</si>
  <si>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</si>
  <si>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</si>
  <si>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</si>
  <si>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</si>
  <si>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</si>
  <si>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</si>
  <si>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</si>
  <si>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</si>
  <si>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</si>
  <si>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</si>
  <si>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</si>
  <si>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</si>
  <si>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</si>
  <si>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</si>
  <si>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</si>
  <si>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</si>
  <si>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</si>
  <si>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</si>
  <si>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</si>
  <si>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</si>
  <si>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</si>
  <si>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</si>
  <si>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</si>
  <si>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</si>
  <si>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</si>
  <si>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</si>
  <si>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</si>
  <si>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</si>
  <si>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</si>
  <si>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</si>
  <si>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</si>
  <si>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</si>
  <si>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</si>
  <si>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</si>
  <si>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</si>
  <si>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</si>
  <si>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</si>
  <si>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</si>
  <si>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</si>
  <si>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</si>
  <si>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</si>
  <si>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</si>
  <si>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</si>
  <si>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</si>
  <si>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</si>
  <si>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</si>
  <si>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</si>
  <si>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</si>
  <si>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</si>
  <si>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</si>
  <si>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</si>
  <si>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</si>
  <si>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</si>
  <si>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</si>
  <si>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</si>
  <si>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</si>
  <si>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</si>
  <si>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</si>
  <si>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</si>
  <si>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</si>
  <si>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</si>
  <si>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</si>
  <si>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</si>
  <si>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</si>
  <si>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</si>
  <si>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</si>
  <si>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</si>
  <si>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</si>
  <si>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</si>
  <si>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</si>
  <si>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</si>
  <si>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</si>
  <si>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</si>
  <si>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</si>
  <si>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</si>
  <si>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</si>
  <si>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</si>
  <si>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</si>
  <si>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</si>
  <si>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</si>
  <si>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</si>
  <si>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</si>
  <si>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</si>
  <si>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</si>
  <si>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</si>
  <si>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</si>
  <si>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</si>
  <si>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</si>
  <si>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</si>
  <si>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</si>
  <si>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</si>
  <si>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</si>
  <si>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</si>
  <si>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</si>
  <si>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</si>
  <si>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</si>
  <si>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</si>
  <si>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</si>
  <si>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</si>
  <si>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</si>
  <si>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</si>
  <si>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</si>
  <si>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</si>
  <si>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</si>
  <si>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</si>
  <si>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</si>
  <si>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</si>
  <si>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</si>
  <si>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</si>
  <si>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</si>
  <si>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</si>
  <si>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</si>
  <si>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</si>
  <si>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</si>
  <si>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</si>
  <si>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</si>
  <si>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</si>
  <si>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</si>
  <si>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</si>
  <si>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</si>
  <si>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</si>
  <si>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</si>
  <si>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</si>
  <si>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</si>
  <si>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</si>
  <si>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</si>
  <si>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</si>
  <si>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</si>
  <si>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</si>
  <si>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</si>
  <si>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</si>
  <si>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</si>
  <si>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</si>
  <si>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</si>
  <si>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</si>
  <si>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</si>
  <si>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</si>
  <si>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</si>
  <si>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</si>
  <si>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</si>
  <si>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</si>
  <si>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</si>
  <si>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</si>
  <si>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</si>
  <si>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</si>
  <si>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</si>
  <si>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</si>
  <si>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</si>
  <si>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</si>
  <si>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</si>
  <si>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</si>
  <si>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</si>
  <si>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</si>
  <si>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</si>
  <si>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</si>
  <si>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</si>
  <si>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</si>
  <si>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</si>
  <si>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</si>
  <si>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</si>
  <si>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</si>
  <si>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</si>
  <si>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</si>
  <si>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</si>
  <si>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</si>
  <si>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</si>
  <si>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</si>
  <si>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</si>
  <si>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</si>
  <si>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</si>
  <si>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</si>
  <si>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</si>
  <si>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</si>
  <si>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</si>
  <si>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</si>
  <si>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</si>
  <si>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</si>
  <si>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</si>
  <si>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</si>
  <si>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</si>
  <si>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</si>
  <si>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</si>
  <si>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</si>
  <si>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</si>
  <si>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</si>
  <si>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</si>
  <si>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</si>
  <si>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</si>
  <si>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</si>
  <si>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</si>
  <si>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</si>
  <si>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</si>
  <si>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</si>
  <si>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</si>
  <si>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</si>
  <si>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</si>
  <si>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</si>
  <si>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</si>
  <si>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</si>
  <si>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</si>
  <si>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</si>
  <si>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</si>
  <si>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</si>
  <si>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</si>
  <si>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</si>
  <si>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</si>
  <si>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</si>
  <si>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</si>
  <si>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</si>
  <si>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</si>
  <si>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</si>
  <si>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</si>
  <si>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</si>
  <si>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</si>
  <si>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</si>
  <si>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</si>
  <si>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</si>
  <si>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</si>
  <si>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</si>
  <si>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</si>
  <si>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</si>
  <si>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</si>
  <si>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</si>
  <si>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</si>
  <si>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</si>
  <si>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</si>
  <si>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</si>
  <si>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</si>
  <si>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</si>
  <si>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</si>
  <si>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</si>
  <si>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</si>
  <si>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</si>
  <si>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</si>
  <si>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</si>
  <si>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</si>
  <si>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</si>
  <si>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</si>
  <si>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</si>
  <si>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</si>
  <si>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</si>
  <si>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</si>
  <si>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</si>
  <si>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</si>
  <si>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</si>
  <si>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</si>
  <si>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</si>
  <si>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</si>
  <si>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</si>
  <si>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</si>
  <si>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</si>
  <si>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</si>
  <si>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</si>
  <si>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</si>
  <si>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</si>
  <si>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</si>
  <si>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</si>
  <si>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</si>
  <si>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</si>
  <si>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</si>
  <si>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</si>
  <si>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</si>
  <si>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</si>
  <si>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</si>
  <si>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</si>
  <si>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</si>
  <si>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</si>
  <si>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</si>
  <si>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</si>
  <si>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</si>
  <si>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</si>
  <si>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</si>
  <si>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</si>
  <si>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</si>
  <si>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</si>
  <si>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</si>
  <si>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</si>
  <si>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</si>
  <si>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</si>
  <si>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</si>
  <si>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</si>
  <si>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</si>
  <si>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</si>
  <si>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</si>
  <si>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</si>
  <si>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</si>
  <si>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</si>
  <si>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</si>
  <si>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</si>
  <si>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</si>
  <si>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</si>
  <si>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</si>
  <si>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</si>
  <si>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</si>
  <si>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</si>
  <si>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</si>
  <si>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</si>
  <si>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</si>
  <si>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</si>
  <si>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</si>
  <si>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</si>
  <si>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</si>
  <si>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</si>
  <si>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</si>
  <si>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</si>
  <si>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</si>
  <si>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</si>
  <si>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</si>
  <si>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</si>
  <si>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</si>
  <si>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</si>
  <si>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</si>
  <si>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</si>
  <si>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</si>
  <si>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</si>
  <si>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</si>
  <si>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</si>
  <si>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</si>
  <si>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</si>
  <si>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</si>
  <si>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</si>
  <si>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</si>
  <si>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</si>
  <si>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</si>
  <si>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</si>
  <si>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</si>
  <si>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</si>
  <si>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</si>
  <si>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</si>
  <si>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</si>
  <si>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</si>
  <si>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</si>
  <si>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</si>
  <si>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</si>
  <si>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</si>
  <si>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</si>
  <si>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</si>
  <si>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</si>
  <si>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</si>
  <si>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</si>
  <si>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</si>
  <si>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</si>
  <si>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</si>
  <si>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</si>
  <si>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</si>
  <si>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</si>
  <si>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</si>
  <si>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</si>
  <si>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</si>
  <si>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</si>
  <si>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</si>
  <si>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</si>
  <si>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</si>
  <si>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</si>
  <si>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</si>
  <si>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</si>
  <si>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</si>
  <si>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</si>
  <si>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</si>
  <si>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</si>
  <si>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</si>
  <si>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</si>
  <si>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</si>
  <si>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</si>
  <si>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</si>
  <si>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</si>
  <si>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</si>
  <si>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</si>
  <si>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</si>
  <si>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</si>
  <si>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</si>
  <si>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</si>
  <si>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</si>
  <si>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</si>
  <si>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</si>
  <si>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</si>
  <si>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</si>
  <si>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</si>
  <si>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</si>
  <si>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</si>
  <si>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</si>
  <si>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</si>
  <si>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</si>
  <si>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</si>
  <si>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</si>
  <si>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</si>
  <si>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</si>
  <si>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</si>
  <si>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</si>
  <si>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</si>
  <si>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</si>
  <si>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</si>
  <si>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</si>
  <si>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</si>
  <si>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</si>
  <si>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</si>
  <si>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</si>
  <si>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</si>
  <si>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</si>
  <si>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</si>
  <si>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</si>
  <si>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</si>
  <si>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</si>
  <si>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</si>
  <si>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</si>
  <si>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</si>
  <si>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</si>
  <si>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</si>
  <si>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</si>
  <si>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</si>
  <si>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</si>
  <si>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</si>
  <si>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</si>
  <si>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</si>
  <si>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</si>
  <si>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</si>
  <si>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</si>
  <si>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</si>
  <si>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</si>
  <si>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</si>
  <si>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</si>
  <si>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</si>
  <si>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</si>
  <si>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</si>
  <si>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</si>
  <si>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</si>
  <si>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</si>
  <si>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</si>
  <si>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</si>
  <si>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</si>
  <si>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</si>
  <si>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</si>
  <si>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</si>
  <si>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</si>
  <si>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</si>
  <si>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</si>
  <si>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</si>
  <si>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</si>
  <si>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</si>
  <si>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</si>
  <si>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</si>
  <si>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</si>
  <si>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</si>
  <si>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</si>
  <si>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</si>
  <si>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</si>
  <si>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</si>
  <si>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</si>
  <si>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</si>
  <si>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</si>
  <si>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</si>
  <si>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</si>
  <si>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</si>
  <si>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</si>
  <si>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</si>
  <si>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</si>
  <si>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</si>
  <si>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</si>
  <si>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</si>
  <si>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</si>
  <si>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</si>
  <si>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</si>
  <si>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</si>
  <si>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</si>
  <si>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</si>
  <si>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</si>
  <si>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</si>
  <si>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</si>
  <si>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</si>
  <si>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</si>
  <si>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</si>
  <si>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</si>
  <si>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</si>
  <si>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</si>
  <si>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</si>
  <si>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</si>
  <si>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</si>
  <si>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</si>
  <si>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</si>
  <si>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</si>
  <si>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</si>
  <si>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</si>
  <si>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</si>
  <si>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</si>
  <si>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</si>
  <si>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</si>
  <si>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</si>
  <si>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</si>
  <si>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</si>
  <si>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</si>
  <si>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</si>
  <si>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</si>
  <si>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</si>
  <si>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</si>
  <si>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</si>
  <si>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</si>
  <si>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</si>
  <si>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</si>
  <si>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</si>
  <si>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</si>
  <si>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</si>
  <si>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</si>
  <si>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</si>
  <si>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</si>
  <si>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</si>
  <si>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</si>
  <si>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</si>
  <si>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</si>
  <si>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</si>
  <si>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</si>
  <si>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</si>
  <si>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</si>
  <si>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</si>
  <si>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</si>
  <si>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</si>
  <si>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</si>
  <si>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</si>
  <si>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</si>
  <si>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</si>
  <si>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</si>
  <si>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</si>
  <si>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</si>
  <si>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</si>
  <si>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</si>
  <si>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</si>
  <si>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</si>
  <si>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</si>
  <si>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</si>
  <si>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</si>
  <si>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</si>
  <si>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</si>
  <si>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</si>
  <si>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</si>
  <si>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</si>
  <si>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</si>
  <si>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</si>
  <si>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</si>
  <si>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</si>
  <si>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</si>
  <si>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</si>
  <si>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</si>
  <si>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</si>
  <si>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</si>
  <si>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</si>
  <si>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</si>
  <si>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</si>
  <si>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</si>
  <si>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</si>
  <si>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</si>
  <si>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</si>
  <si>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</si>
  <si>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</si>
  <si>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</si>
  <si>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</si>
  <si>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</si>
  <si>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</si>
  <si>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</si>
  <si>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</si>
  <si>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</si>
  <si>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</si>
  <si>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</si>
  <si>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</si>
  <si>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</si>
  <si>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</si>
  <si>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</si>
  <si>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</si>
  <si>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</si>
  <si>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</si>
  <si>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</si>
  <si>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</si>
  <si>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</si>
  <si>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</si>
  <si>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</si>
  <si>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</si>
  <si>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</si>
  <si>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</si>
  <si>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</si>
  <si>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</si>
  <si>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</si>
  <si>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</si>
  <si>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</si>
  <si>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</si>
  <si>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</si>
  <si>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</si>
  <si>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</si>
  <si>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</si>
  <si>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</si>
  <si>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</si>
  <si>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</si>
  <si>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</si>
  <si>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</si>
  <si>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</si>
  <si>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</si>
  <si>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</si>
  <si>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</si>
  <si>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</si>
  <si>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</si>
  <si>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</si>
  <si>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</si>
  <si>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</si>
  <si>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</si>
  <si>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</si>
  <si>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</si>
  <si>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</si>
  <si>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</si>
  <si>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</si>
  <si>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</si>
  <si>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</si>
  <si>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</si>
  <si>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</si>
  <si>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</si>
  <si>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</si>
  <si>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</si>
  <si>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</si>
  <si>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</si>
  <si>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</si>
  <si>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</si>
  <si>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</si>
  <si>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</si>
  <si>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</si>
  <si>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</si>
  <si>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</si>
  <si>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</si>
  <si>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</si>
  <si>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</si>
  <si>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</si>
  <si>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</si>
  <si>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</si>
  <si>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</si>
  <si>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</si>
  <si>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</si>
  <si>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</si>
  <si>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</si>
  <si>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</si>
  <si>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</si>
  <si>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</si>
  <si>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</si>
  <si>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</si>
  <si>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</si>
  <si>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</si>
  <si>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</si>
  <si>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</si>
  <si>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</si>
  <si>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</si>
  <si>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</si>
  <si>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</si>
  <si>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</si>
  <si>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</si>
  <si>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</si>
  <si>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</si>
  <si>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</si>
  <si>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</si>
  <si>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</si>
  <si>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</si>
  <si>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</si>
  <si>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</si>
  <si>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</si>
  <si>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</si>
  <si>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</si>
  <si>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</si>
  <si>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</si>
  <si>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</si>
  <si>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</si>
  <si>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</si>
  <si>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</si>
  <si>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</si>
  <si>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</si>
  <si>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</si>
  <si>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</si>
  <si>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</si>
  <si>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</si>
  <si>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</si>
  <si>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</si>
  <si>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</si>
  <si>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</si>
  <si>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</si>
  <si>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</si>
  <si>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</si>
  <si>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</si>
  <si>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</si>
  <si>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</si>
  <si>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</si>
  <si>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</si>
  <si>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</si>
  <si>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</si>
  <si>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</si>
  <si>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</si>
  <si>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</si>
  <si>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</si>
  <si>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</si>
  <si>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</si>
  <si>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</si>
  <si>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</si>
  <si>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</si>
  <si>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</si>
  <si>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</si>
  <si>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</si>
  <si>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</si>
  <si>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</si>
  <si>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</si>
  <si>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</si>
  <si>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</si>
  <si>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</si>
  <si>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</si>
  <si>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</si>
  <si>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</si>
  <si>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</si>
  <si>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</si>
  <si>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</si>
  <si>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</si>
  <si>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</si>
  <si>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</si>
  <si>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</si>
  <si>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</si>
  <si>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</si>
  <si>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</si>
  <si>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</si>
  <si>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</si>
  <si>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</si>
  <si>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</si>
  <si>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</si>
  <si>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</si>
  <si>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</si>
  <si>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</si>
  <si>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</si>
  <si>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</si>
  <si>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</si>
  <si>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</si>
  <si>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</si>
  <si>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</si>
  <si>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</si>
  <si>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</si>
  <si>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</si>
  <si>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</si>
  <si>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</si>
  <si>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</si>
  <si>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</si>
  <si>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</si>
  <si>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</si>
  <si>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</si>
  <si>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</si>
  <si>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</si>
  <si>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</si>
  <si>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</si>
  <si>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</si>
  <si>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</si>
  <si>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</si>
  <si>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</si>
  <si>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</si>
  <si>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</si>
  <si>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</si>
  <si>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</si>
  <si>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</si>
  <si>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</si>
  <si>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</si>
  <si>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</si>
  <si>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</si>
  <si>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</si>
  <si>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</si>
  <si>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</si>
  <si>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</si>
  <si>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</si>
  <si>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</si>
  <si>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</si>
  <si>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</si>
  <si>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</si>
  <si>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</si>
  <si>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</si>
  <si>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</si>
  <si>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</si>
  <si>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</si>
  <si>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</si>
  <si>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</si>
  <si>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</si>
  <si>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</si>
  <si>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</si>
  <si>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</si>
  <si>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</si>
  <si>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</si>
  <si>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</si>
  <si>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</si>
  <si>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</si>
  <si>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</si>
  <si>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</si>
  <si>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</si>
  <si>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</si>
  <si>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</si>
  <si>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</si>
  <si>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</si>
  <si>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</si>
  <si>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</si>
  <si>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</si>
  <si>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</si>
  <si>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</si>
  <si>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</si>
  <si>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</si>
  <si>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</si>
  <si>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</si>
  <si>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</si>
  <si>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</si>
  <si>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</si>
  <si>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</si>
  <si>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</si>
  <si>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</si>
  <si>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</si>
  <si>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</si>
  <si>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</si>
  <si>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</si>
  <si>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</si>
  <si>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</si>
  <si>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</si>
  <si>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</si>
  <si>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</si>
  <si>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</si>
  <si>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</si>
  <si>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</si>
  <si>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</si>
  <si>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</si>
  <si>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</si>
  <si>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</si>
  <si>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</si>
  <si>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</si>
  <si>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</si>
  <si>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</si>
  <si>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</si>
  <si>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</si>
  <si>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</si>
  <si>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</si>
  <si>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</si>
  <si>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</si>
  <si>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</si>
  <si>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</si>
  <si>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</si>
  <si>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</si>
  <si>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</si>
  <si>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</si>
  <si>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</si>
  <si>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</si>
  <si>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</si>
  <si>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</si>
  <si>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</si>
  <si>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</si>
  <si>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</si>
  <si>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</si>
  <si>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</si>
  <si>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</si>
  <si>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</si>
  <si>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</si>
  <si>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</si>
  <si>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</si>
  <si>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</si>
  <si>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</si>
  <si>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</si>
  <si>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</si>
  <si>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</si>
  <si>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</si>
  <si>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</si>
  <si>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</si>
  <si>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</si>
  <si>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</si>
  <si>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</si>
  <si>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</si>
  <si>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</si>
  <si>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</si>
  <si>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</si>
  <si>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</si>
  <si>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</si>
  <si>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</si>
  <si>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</si>
  <si>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</si>
  <si>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</si>
  <si>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</si>
  <si>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</si>
  <si>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</si>
  <si>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</si>
  <si>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</si>
  <si>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</si>
  <si>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</si>
  <si>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</si>
  <si>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</si>
  <si>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</si>
  <si>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</si>
  <si>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</si>
  <si>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</si>
  <si>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</si>
  <si>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</si>
  <si>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</si>
  <si>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</si>
  <si>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</si>
  <si>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</si>
  <si>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</si>
  <si>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</si>
  <si>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</si>
  <si>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</si>
  <si>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</si>
  <si>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</si>
  <si>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</si>
  <si>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</si>
  <si>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</si>
  <si>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</si>
  <si>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</si>
  <si>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</si>
  <si>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</si>
  <si>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</si>
  <si>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</si>
  <si>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</si>
  <si>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</si>
  <si>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</si>
  <si>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</si>
  <si>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</si>
  <si>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</si>
  <si>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</si>
  <si>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</si>
  <si>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</si>
  <si>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</si>
  <si>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</si>
  <si>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</si>
  <si>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</si>
  <si>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</si>
  <si>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</si>
  <si>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</si>
  <si>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</si>
  <si>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</si>
  <si>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</si>
  <si>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</si>
  <si>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</si>
  <si>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</si>
  <si>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</si>
  <si>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</si>
  <si>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</si>
  <si>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</si>
  <si>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</si>
  <si>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</si>
  <si>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</si>
  <si>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</si>
  <si>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</si>
  <si>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</si>
  <si>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</si>
  <si>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</si>
  <si>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</si>
  <si>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</si>
  <si>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</si>
  <si>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</si>
  <si>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</si>
  <si>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</si>
  <si>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</si>
  <si>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</si>
  <si>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</si>
  <si>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</si>
  <si>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</si>
  <si>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</si>
  <si>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</si>
  <si>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</si>
  <si>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</si>
  <si>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</si>
  <si>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</si>
  <si>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</si>
  <si>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</si>
  <si>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</si>
  <si>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</si>
  <si>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</si>
  <si>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</si>
  <si>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</si>
  <si>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</si>
  <si>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</si>
  <si>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</si>
  <si>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</si>
  <si>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</si>
  <si>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</si>
  <si>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</si>
  <si>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</si>
  <si>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</si>
  <si>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</si>
  <si>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</si>
  <si>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</si>
  <si>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</si>
  <si>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</si>
  <si>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</si>
  <si>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</si>
  <si>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</si>
  <si>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</si>
  <si>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</si>
  <si>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</si>
  <si>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</si>
  <si>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</si>
  <si>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</si>
  <si>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</si>
  <si>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</si>
  <si>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</si>
  <si>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</si>
  <si>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</si>
  <si>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</si>
  <si>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</si>
  <si>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</si>
  <si>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</si>
  <si>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</si>
  <si>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</si>
  <si>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</si>
  <si>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</si>
  <si>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</si>
  <si>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</si>
  <si>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</si>
  <si>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</si>
  <si>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</si>
  <si>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</si>
  <si>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</si>
  <si>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</si>
  <si>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</si>
  <si>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</si>
  <si>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</si>
  <si>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</si>
  <si>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</si>
  <si>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</si>
  <si>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</si>
  <si>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</si>
  <si>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</si>
  <si>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</si>
  <si>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</si>
  <si>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</si>
  <si>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</si>
  <si>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</si>
  <si>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</si>
  <si>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</si>
  <si>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</si>
  <si>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</si>
  <si>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</si>
  <si>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</si>
  <si>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</si>
  <si>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</si>
  <si>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</si>
  <si>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</si>
  <si>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</si>
  <si>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</si>
  <si>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</si>
  <si>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</si>
  <si>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</si>
  <si>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</si>
  <si>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</si>
  <si>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</si>
  <si>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</si>
  <si>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</si>
  <si>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</si>
  <si>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</si>
  <si>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</si>
  <si>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</si>
  <si>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</si>
  <si>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</si>
  <si>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</si>
  <si>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</si>
  <si>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</si>
  <si>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</si>
  <si>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</si>
  <si>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</si>
  <si>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</si>
  <si>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</si>
  <si>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</si>
  <si>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</si>
  <si>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</si>
  <si>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</si>
  <si>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</si>
  <si>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</si>
  <si>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</si>
  <si>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</si>
  <si>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</si>
  <si>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</si>
  <si>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</si>
  <si>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</si>
  <si>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</si>
  <si>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</si>
  <si>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</si>
  <si>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</si>
  <si>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</si>
  <si>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</si>
  <si>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</si>
  <si>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</si>
  <si>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</si>
  <si>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</si>
  <si>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</si>
  <si>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</si>
  <si>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</si>
  <si>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</si>
  <si>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</si>
  <si>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</si>
  <si>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</si>
  <si>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</si>
  <si>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</si>
  <si>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</si>
  <si>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</si>
  <si>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</si>
  <si>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</si>
  <si>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</si>
  <si>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</si>
  <si>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</si>
  <si>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</si>
  <si>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</si>
  <si>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</si>
  <si>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</si>
  <si>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</si>
  <si>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</si>
  <si>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</si>
  <si>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</si>
  <si>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</si>
  <si>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</si>
  <si>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</si>
  <si>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</si>
  <si>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</si>
  <si>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</si>
  <si>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</si>
  <si>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</si>
  <si>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</si>
  <si>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</si>
  <si>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</si>
  <si>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</si>
  <si>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</si>
  <si>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</si>
  <si>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</si>
  <si>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</si>
  <si>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</si>
  <si>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</si>
  <si>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</si>
  <si>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</si>
  <si>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</si>
  <si>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</si>
  <si>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</si>
  <si>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</si>
  <si>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</si>
  <si>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</si>
  <si>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</si>
  <si>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</si>
  <si>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</si>
  <si>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</si>
  <si>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</si>
  <si>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</si>
  <si>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</si>
  <si>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</si>
  <si>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</si>
  <si>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</si>
  <si>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</si>
  <si>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</si>
  <si>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</si>
  <si>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</si>
  <si>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</si>
  <si>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</si>
  <si>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</si>
  <si>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</si>
  <si>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</si>
  <si>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</si>
  <si>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</si>
  <si>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</si>
  <si>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</si>
  <si>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</si>
  <si>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</si>
  <si>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</si>
  <si>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</si>
  <si>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</si>
  <si>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</si>
  <si>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</si>
  <si>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</si>
  <si>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</si>
  <si>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</si>
  <si>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</si>
  <si>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</si>
  <si>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</si>
  <si>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</si>
  <si>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</si>
  <si>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</si>
  <si>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</si>
  <si>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</si>
  <si>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</si>
  <si>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</si>
  <si>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</si>
  <si>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</si>
  <si>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</si>
  <si>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</si>
  <si>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</si>
  <si>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</si>
  <si>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</si>
  <si>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</si>
  <si>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</si>
  <si>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</si>
  <si>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</si>
  <si>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</si>
  <si>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</si>
  <si>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</si>
  <si>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</si>
  <si>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</si>
  <si>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</si>
  <si>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</si>
  <si>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</si>
  <si>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</si>
  <si>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</si>
  <si>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</si>
  <si>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</si>
  <si>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</si>
  <si>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</si>
  <si>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</si>
  <si>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</si>
  <si>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</si>
  <si>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</si>
  <si>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</si>
  <si>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</si>
  <si>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</si>
  <si>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</si>
  <si>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</si>
  <si>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</si>
  <si>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</si>
  <si>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</si>
  <si>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</si>
  <si>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</si>
  <si>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</si>
  <si>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</si>
  <si>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</si>
  <si>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</si>
  <si>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</si>
  <si>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</si>
  <si>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</si>
  <si>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</si>
  <si>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</si>
  <si>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</si>
  <si>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</si>
  <si>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</si>
  <si>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</si>
  <si>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</si>
  <si>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</si>
  <si>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</si>
  <si>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</si>
  <si>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</si>
  <si>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</si>
  <si>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</si>
  <si>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</si>
  <si>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</si>
  <si>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</si>
  <si>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</si>
  <si>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</si>
  <si>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</si>
  <si>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</si>
  <si>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</si>
  <si>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</si>
  <si>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</si>
  <si>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</si>
  <si>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</si>
  <si>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</si>
  <si>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</si>
  <si>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</si>
  <si>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</si>
  <si>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</si>
  <si>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</si>
  <si>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</si>
  <si>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</si>
  <si>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</si>
  <si>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</si>
  <si>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</si>
  <si>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</si>
  <si>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</si>
  <si>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</si>
  <si>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</si>
  <si>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</si>
  <si>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</si>
  <si>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</si>
  <si>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</si>
  <si>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</si>
  <si>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</si>
  <si>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</si>
  <si>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</si>
  <si>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</si>
  <si>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</si>
  <si>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</si>
  <si>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</si>
  <si>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</si>
  <si>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</si>
  <si>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</si>
  <si>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</si>
  <si>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</si>
  <si>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</si>
  <si>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</si>
  <si>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</si>
  <si>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</si>
  <si>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</si>
  <si>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</si>
  <si>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</si>
  <si>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</si>
  <si>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</si>
  <si>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</si>
  <si>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</si>
  <si>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</si>
  <si>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</si>
  <si>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</si>
  <si>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</si>
  <si>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</si>
  <si>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</si>
  <si>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</si>
  <si>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</si>
  <si>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</si>
  <si>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</si>
  <si>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</si>
  <si>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</si>
  <si>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</si>
  <si>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</si>
  <si>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</si>
  <si>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</si>
  <si>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</si>
  <si>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</si>
  <si>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</si>
  <si>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</si>
  <si>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</si>
  <si>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</si>
  <si>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</si>
  <si>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</si>
  <si>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</si>
  <si>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</si>
  <si>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</si>
  <si>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</si>
  <si>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</si>
  <si>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</si>
  <si>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</si>
  <si>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</si>
  <si>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</si>
  <si>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</si>
  <si>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</si>
  <si>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</si>
  <si>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</si>
  <si>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</si>
  <si>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</si>
  <si>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</si>
  <si>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</si>
  <si>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</si>
  <si>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</si>
  <si>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</si>
  <si>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</si>
  <si>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</si>
  <si>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</si>
  <si>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</si>
  <si>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</si>
  <si>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</si>
  <si>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</si>
  <si>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</si>
  <si>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</si>
  <si>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</si>
  <si>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</si>
  <si>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</si>
  <si>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</si>
  <si>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</si>
  <si>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</si>
  <si>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</si>
  <si>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</si>
  <si>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</si>
  <si>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</si>
  <si>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</si>
  <si>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</si>
  <si>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</si>
  <si>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</si>
  <si>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</si>
  <si>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</si>
  <si>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</si>
  <si>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</si>
  <si>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</si>
  <si>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</si>
  <si>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</si>
  <si>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</si>
  <si>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</si>
  <si>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</si>
  <si>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</si>
  <si>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</si>
  <si>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</si>
  <si>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</si>
  <si>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</si>
  <si>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</si>
  <si>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</si>
  <si>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</si>
  <si>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</si>
  <si>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</si>
  <si>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</si>
  <si>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</si>
  <si>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</si>
  <si>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</si>
  <si>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</si>
  <si>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</si>
  <si>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</si>
  <si>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</si>
  <si>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</si>
  <si>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</si>
  <si>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</si>
  <si>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</si>
  <si>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</si>
  <si>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</si>
  <si>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</si>
  <si>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</si>
  <si>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</si>
  <si>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</si>
  <si>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</si>
  <si>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</si>
  <si>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</si>
  <si>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</si>
  <si>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</si>
  <si>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</si>
  <si>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</si>
  <si>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</si>
  <si>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</si>
  <si>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</si>
  <si>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</si>
  <si>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</si>
  <si>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</si>
  <si>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</si>
  <si>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</si>
  <si>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</si>
  <si>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</si>
  <si>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</si>
  <si>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</si>
  <si>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</si>
  <si>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</si>
  <si>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</si>
  <si>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</si>
  <si>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</si>
  <si>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</si>
  <si>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</si>
  <si>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</si>
  <si>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</si>
  <si>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</si>
  <si>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</si>
  <si>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</si>
  <si>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</si>
  <si>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</si>
  <si>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</si>
  <si>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</si>
  <si>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</si>
  <si>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</si>
  <si>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</si>
  <si>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</si>
  <si>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</si>
  <si>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</si>
  <si>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</si>
  <si>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</si>
  <si>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</si>
  <si>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</si>
  <si>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</si>
  <si>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</si>
  <si>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</si>
  <si>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</si>
  <si>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</si>
  <si>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</si>
  <si>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</si>
  <si>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</si>
  <si>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</si>
  <si>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</si>
  <si>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</si>
  <si>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</si>
  <si>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</si>
  <si>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</si>
  <si>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</si>
  <si>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</si>
  <si>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</si>
  <si>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</si>
  <si>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</si>
  <si>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</si>
  <si>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</si>
  <si>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</si>
  <si>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</si>
  <si>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</si>
  <si>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</si>
  <si>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</si>
  <si>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</si>
  <si>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</si>
  <si>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</si>
  <si>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</si>
  <si>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</si>
  <si>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</si>
  <si>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</si>
  <si>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</si>
  <si>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</si>
  <si>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</si>
  <si>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</si>
  <si>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</si>
  <si>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</si>
  <si>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</si>
  <si>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</si>
  <si>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</si>
  <si>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</si>
  <si>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</si>
  <si>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</si>
  <si>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</si>
  <si>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</si>
  <si>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</si>
  <si>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</si>
  <si>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</si>
  <si>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</si>
  <si>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</si>
  <si>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</si>
  <si>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</si>
  <si>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</si>
  <si>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</si>
  <si>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</si>
  <si>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</si>
  <si>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</si>
  <si>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</si>
  <si>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</si>
  <si>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</si>
  <si>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</si>
  <si>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</si>
  <si>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</si>
  <si>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</si>
  <si>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</si>
  <si>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</si>
  <si>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</si>
  <si>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</si>
  <si>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</si>
  <si>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</si>
  <si>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</si>
  <si>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</si>
  <si>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</si>
  <si>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</si>
  <si>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</si>
  <si>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</si>
  <si>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</si>
  <si>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</si>
  <si>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</si>
  <si>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</si>
  <si>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</si>
  <si>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</si>
  <si>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</si>
  <si>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</si>
  <si>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</si>
  <si>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</si>
  <si>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</si>
  <si>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</si>
  <si>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</si>
  <si>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</si>
  <si>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</si>
  <si>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</si>
  <si>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</si>
  <si>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</si>
  <si>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</si>
  <si>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</si>
  <si>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</si>
  <si>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</si>
  <si>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</si>
  <si>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</si>
  <si>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</si>
  <si>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</si>
  <si>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</si>
  <si>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</si>
  <si>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</si>
  <si>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</si>
  <si>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</si>
  <si>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</si>
  <si>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</si>
  <si>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</si>
  <si>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</si>
  <si>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</si>
  <si>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</si>
  <si>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</si>
  <si>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</si>
  <si>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</si>
  <si>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</si>
  <si>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</si>
  <si>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</si>
  <si>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</si>
  <si>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</si>
  <si>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</si>
  <si>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</si>
  <si>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</si>
  <si>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</si>
  <si>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</si>
  <si>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</si>
  <si>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</si>
  <si>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</si>
  <si>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</si>
  <si>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</si>
  <si>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</si>
  <si>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</si>
  <si>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</si>
  <si>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</si>
  <si>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</si>
  <si>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</si>
  <si>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</si>
  <si>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</si>
  <si>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</si>
  <si>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</si>
  <si>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</si>
  <si>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</si>
  <si>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</si>
  <si>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</si>
  <si>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</si>
  <si>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</si>
  <si>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</si>
  <si>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</si>
  <si>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</si>
  <si>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</si>
  <si>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</si>
  <si>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</si>
  <si>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</si>
  <si>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</si>
  <si>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</si>
  <si>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</si>
  <si>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</si>
  <si>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</si>
  <si>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</si>
  <si>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</si>
  <si>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</si>
  <si>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</si>
  <si>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</si>
  <si>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</si>
  <si>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</si>
  <si>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</si>
  <si>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</si>
  <si>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</si>
  <si>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</si>
  <si>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</si>
  <si>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</si>
  <si>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</si>
  <si>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</si>
  <si>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</si>
  <si>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</si>
  <si>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</si>
  <si>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</si>
  <si>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</si>
  <si>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</si>
  <si>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</si>
  <si>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</si>
  <si>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</si>
  <si>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</si>
  <si>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</si>
  <si>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</si>
  <si>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</si>
  <si>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</si>
  <si>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</si>
  <si>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</si>
  <si>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</si>
  <si>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</si>
  <si>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</si>
  <si>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</si>
  <si>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</si>
  <si>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</si>
  <si>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</si>
  <si>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</si>
  <si>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</si>
  <si>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</si>
  <si>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</si>
  <si>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</si>
  <si>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</si>
  <si>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</si>
  <si>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</si>
  <si>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</si>
  <si>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</si>
  <si>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</si>
  <si>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</si>
  <si>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</si>
  <si>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</si>
  <si>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</si>
  <si>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</si>
  <si>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</si>
  <si>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</si>
  <si>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</si>
  <si>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</si>
  <si>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</si>
  <si>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</si>
  <si>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</si>
  <si>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</si>
  <si>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</si>
  <si>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</si>
  <si>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</si>
  <si>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</si>
  <si>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</si>
  <si>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</si>
  <si>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</si>
  <si>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</si>
  <si>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</si>
  <si>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</si>
  <si>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</si>
  <si>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</si>
  <si>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</si>
  <si>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</si>
  <si>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</si>
  <si>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</si>
  <si>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</si>
  <si>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</si>
  <si>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</si>
  <si>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</si>
  <si>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</si>
  <si>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</si>
  <si>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</si>
  <si>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</si>
  <si>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</si>
  <si>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</si>
  <si>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</si>
  <si>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</si>
  <si>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</si>
  <si>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</si>
  <si>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</si>
  <si>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</si>
  <si>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</si>
  <si>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</si>
  <si>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</si>
  <si>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</si>
  <si>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</si>
  <si>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</si>
  <si>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</si>
  <si>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</si>
  <si>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</si>
  <si>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</si>
  <si>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</si>
  <si>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</si>
  <si>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</si>
  <si>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</si>
  <si>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</si>
  <si>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</si>
  <si>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</si>
  <si>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</si>
  <si>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</si>
  <si>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</si>
  <si>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</si>
  <si>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</si>
  <si>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</si>
  <si>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</si>
  <si>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</si>
  <si>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</si>
  <si>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</si>
  <si>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</si>
  <si>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</si>
  <si>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</si>
  <si>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</si>
  <si>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</si>
  <si>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</si>
  <si>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</si>
  <si>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</si>
  <si>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</si>
  <si>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</si>
  <si>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</si>
  <si>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</si>
  <si>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</si>
  <si>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</si>
  <si>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</si>
  <si>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</si>
  <si>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</si>
  <si>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</si>
  <si>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</si>
  <si>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</si>
  <si>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</si>
  <si>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</si>
  <si>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</si>
  <si>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</si>
  <si>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</si>
  <si>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</si>
  <si>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</si>
  <si>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</si>
  <si>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</si>
  <si>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</si>
  <si>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</si>
  <si>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</si>
  <si>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</si>
  <si>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</si>
  <si>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</si>
  <si>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</si>
  <si>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</si>
  <si>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</si>
  <si>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</si>
  <si>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</si>
  <si>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</si>
  <si>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</si>
  <si>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</si>
  <si>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</si>
  <si>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</si>
  <si>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</si>
  <si>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</si>
  <si>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</si>
  <si>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</si>
  <si>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</si>
  <si>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</si>
  <si>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</si>
  <si>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</si>
  <si>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</si>
  <si>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</si>
  <si>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</si>
  <si>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</si>
  <si>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</si>
  <si>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</si>
  <si>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</si>
  <si>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</si>
  <si>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</si>
  <si>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</si>
  <si>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</si>
  <si>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</si>
  <si>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</si>
  <si>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</si>
  <si>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</si>
  <si>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</si>
  <si>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</si>
  <si>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</si>
  <si>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</si>
  <si>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</si>
  <si>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</si>
  <si>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</si>
  <si>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</si>
  <si>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</si>
  <si>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</si>
  <si>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</si>
  <si>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</si>
  <si>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</si>
  <si>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</si>
  <si>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</si>
  <si>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</si>
  <si>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</si>
  <si>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</si>
  <si>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</si>
  <si>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</si>
  <si>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</si>
  <si>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</si>
  <si>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</si>
  <si>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</si>
  <si>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</si>
  <si>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</si>
  <si>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</si>
  <si>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</si>
  <si>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</si>
  <si>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</si>
  <si>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</si>
  <si>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</si>
  <si>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</si>
  <si>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</si>
  <si>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</si>
  <si>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</si>
  <si>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</si>
  <si>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</si>
  <si>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</si>
  <si>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</si>
  <si>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</si>
  <si>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</si>
  <si>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</si>
  <si>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</si>
  <si>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</si>
  <si>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</si>
  <si>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</si>
  <si>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</si>
  <si>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</si>
  <si>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</si>
  <si>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</si>
  <si>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</si>
  <si>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</si>
  <si>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</si>
  <si>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</si>
  <si>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</si>
  <si>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</si>
  <si>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</si>
  <si>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</si>
  <si>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</si>
  <si>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</si>
  <si>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</si>
  <si>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</si>
  <si>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</si>
  <si>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</si>
  <si>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</si>
  <si>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</si>
  <si>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</si>
  <si>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</si>
  <si>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</si>
  <si>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</si>
  <si>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</si>
  <si>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</si>
  <si>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</si>
  <si>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</si>
  <si>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</si>
  <si>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</si>
  <si>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</si>
  <si>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</si>
  <si>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</si>
  <si>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</si>
  <si>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</si>
  <si>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</si>
  <si>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</si>
  <si>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</si>
  <si>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</si>
  <si>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</si>
  <si>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</si>
  <si>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</si>
  <si>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</si>
  <si>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</si>
  <si>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</si>
  <si>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</si>
  <si>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</si>
  <si>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</si>
  <si>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</si>
  <si>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</si>
  <si>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</si>
  <si>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</si>
  <si>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</si>
  <si>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</si>
  <si>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</si>
  <si>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</si>
  <si>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</si>
  <si>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</si>
  <si>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</si>
  <si>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</si>
  <si>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</si>
  <si>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</si>
  <si>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</si>
  <si>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</si>
  <si>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</si>
  <si>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</si>
  <si>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</si>
  <si>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</si>
  <si>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</si>
  <si>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</si>
  <si>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</si>
  <si>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</si>
  <si>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</si>
  <si>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</si>
  <si>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</si>
  <si>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</si>
  <si>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</si>
  <si>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</si>
  <si>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</si>
  <si>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</si>
  <si>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</si>
  <si>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</si>
  <si>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</si>
  <si>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</si>
  <si>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</si>
  <si>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</si>
  <si>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</si>
  <si>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</si>
  <si>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</si>
  <si>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</si>
  <si>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</si>
  <si>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</si>
  <si>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</si>
  <si>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</si>
  <si>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</si>
  <si>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</si>
  <si>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</si>
  <si>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</si>
  <si>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</si>
  <si>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</si>
  <si>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</si>
  <si>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</si>
  <si>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</si>
  <si>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</si>
  <si>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</si>
  <si>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</si>
  <si>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</si>
  <si>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</si>
  <si>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</si>
  <si>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</si>
  <si>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</si>
  <si>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</si>
  <si>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</si>
  <si>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</si>
  <si>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</si>
  <si>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</si>
  <si>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</si>
  <si>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</si>
  <si>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</si>
  <si>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</si>
  <si>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</si>
  <si>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</si>
  <si>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</si>
  <si>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</si>
  <si>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</si>
  <si>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</si>
  <si>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</si>
  <si>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</si>
  <si>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</si>
  <si>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</si>
  <si>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</si>
  <si>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</si>
  <si>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</si>
  <si>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</si>
  <si>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</si>
  <si>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</si>
  <si>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</si>
  <si>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</si>
  <si>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</si>
  <si>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</si>
  <si>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</si>
  <si>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</si>
  <si>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</si>
  <si>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</si>
  <si>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</si>
  <si>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</si>
  <si>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</si>
  <si>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</si>
  <si>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</si>
  <si>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</si>
  <si>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</si>
  <si>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</si>
  <si>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</si>
  <si>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</si>
  <si>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</si>
  <si>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</si>
  <si>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</si>
  <si>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</si>
  <si>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</si>
  <si>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</si>
  <si>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</si>
  <si>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</si>
  <si>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</si>
  <si>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</si>
  <si>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</si>
  <si>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</si>
  <si>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</si>
  <si>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</si>
  <si>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</si>
  <si>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</si>
  <si>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</si>
  <si>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</si>
  <si>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</si>
  <si>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</si>
  <si>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</si>
  <si>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</si>
  <si>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</si>
  <si>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</si>
  <si>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</si>
  <si>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</si>
  <si>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</si>
  <si>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</si>
  <si>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</si>
  <si>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</si>
  <si>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</si>
  <si>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</si>
  <si>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</si>
  <si>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</si>
  <si>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</si>
  <si>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</si>
  <si>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</si>
  <si>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</si>
  <si>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</si>
  <si>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</si>
  <si>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</si>
  <si>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</si>
  <si>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</si>
  <si>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</si>
  <si>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</si>
  <si>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</si>
  <si>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</si>
  <si>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</si>
  <si>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</si>
  <si>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</si>
  <si>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</si>
  <si>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</si>
  <si>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</si>
  <si>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</si>
  <si>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</si>
  <si>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</si>
  <si>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</si>
  <si>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</si>
  <si>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</si>
  <si>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</si>
  <si>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</si>
  <si>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</si>
  <si>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</si>
  <si>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</si>
  <si>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</si>
  <si>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</si>
  <si>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</si>
  <si>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</si>
  <si>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</si>
  <si>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</si>
  <si>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</si>
  <si>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</si>
  <si>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</si>
  <si>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</si>
  <si>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</si>
  <si>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</si>
  <si>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</si>
  <si>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</si>
  <si>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</si>
  <si>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</si>
  <si>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</si>
  <si>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</si>
  <si>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</si>
  <si>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</si>
  <si>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</si>
  <si>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</si>
  <si>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</si>
  <si>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</si>
  <si>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</si>
  <si>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</si>
  <si>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</si>
  <si>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</si>
  <si>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</si>
  <si>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</si>
  <si>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</si>
  <si>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</si>
  <si>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</si>
  <si>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</si>
  <si>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</si>
  <si>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</si>
  <si>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</si>
  <si>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</si>
  <si>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</si>
  <si>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</si>
  <si>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</si>
  <si>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</si>
  <si>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</si>
  <si>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</si>
  <si>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</si>
  <si>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</si>
  <si>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</si>
  <si>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</si>
  <si>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</si>
  <si>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</si>
  <si>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</si>
  <si>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</si>
  <si>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</si>
  <si>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</si>
  <si>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</si>
  <si>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</si>
  <si>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</si>
  <si>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</si>
  <si>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</si>
  <si>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</si>
  <si>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</si>
  <si>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</si>
  <si>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</si>
  <si>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</si>
  <si>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</si>
  <si>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</si>
  <si>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</si>
  <si>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</si>
  <si>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</si>
  <si>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</si>
  <si>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</si>
  <si>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</si>
  <si>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</si>
  <si>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</si>
  <si>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</si>
  <si>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</si>
  <si>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</si>
  <si>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</si>
  <si>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</si>
  <si>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</si>
  <si>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</si>
  <si>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</si>
  <si>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</si>
  <si>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</si>
  <si>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</si>
  <si>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</si>
  <si>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</si>
  <si>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</si>
  <si>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</si>
  <si>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</si>
  <si>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</si>
  <si>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</si>
  <si>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</si>
  <si>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</si>
  <si>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</si>
  <si>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</si>
  <si>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</si>
  <si>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</si>
  <si>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</si>
  <si>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</si>
  <si>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</si>
  <si>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</si>
  <si>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</si>
  <si>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</si>
  <si>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</si>
  <si>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</si>
  <si>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</si>
  <si>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</si>
  <si>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</si>
  <si>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</si>
  <si>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</si>
  <si>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</si>
  <si>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</si>
  <si>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</si>
  <si>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</si>
  <si>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</si>
  <si>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</si>
  <si>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</si>
  <si>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</si>
  <si>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</si>
  <si>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</si>
  <si>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</si>
  <si>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</si>
  <si>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</si>
  <si>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</si>
  <si>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</si>
  <si>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</si>
  <si>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</si>
  <si>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</si>
  <si>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</si>
  <si>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</si>
  <si>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</si>
  <si>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</si>
  <si>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</si>
  <si>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</si>
  <si>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</si>
  <si>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</si>
  <si>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</si>
  <si>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</si>
  <si>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</si>
  <si>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</si>
  <si>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</si>
  <si>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</si>
  <si>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</si>
  <si>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</si>
  <si>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</si>
  <si>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</si>
  <si>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</si>
  <si>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</si>
  <si>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</si>
  <si>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</si>
  <si>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</si>
  <si>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</si>
  <si>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</si>
  <si>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</si>
  <si>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</si>
  <si>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</si>
  <si>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</si>
  <si>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</si>
  <si>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</si>
  <si>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</si>
  <si>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</si>
  <si>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</si>
  <si>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</si>
  <si>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</si>
  <si>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</si>
  <si>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</si>
  <si>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</si>
  <si>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</si>
  <si>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</si>
  <si>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</si>
  <si>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</si>
  <si>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</si>
  <si>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</si>
  <si>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</si>
  <si>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</si>
  <si>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</si>
  <si>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</si>
  <si>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</si>
  <si>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</si>
  <si>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</si>
  <si>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</si>
  <si>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</si>
  <si>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</si>
  <si>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</si>
  <si>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</si>
  <si>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</si>
  <si>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</si>
  <si>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</si>
  <si>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</si>
  <si>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</si>
  <si>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</si>
  <si>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</si>
  <si>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</si>
  <si>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</si>
  <si>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</si>
  <si>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</si>
  <si>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</si>
  <si>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</si>
  <si>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</si>
  <si>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</si>
  <si>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</si>
  <si>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</si>
  <si>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</si>
  <si>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</si>
  <si>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</si>
  <si>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</si>
  <si>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</si>
  <si>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</si>
  <si>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</si>
  <si>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</si>
  <si>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</si>
  <si>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</si>
  <si>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</si>
  <si>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</si>
  <si>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</si>
  <si>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</si>
  <si>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</si>
  <si>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</si>
  <si>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</si>
  <si>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</si>
  <si>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</si>
  <si>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</si>
  <si>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</si>
  <si>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</si>
  <si>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</si>
  <si>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</si>
  <si>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</si>
  <si>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</si>
  <si>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</si>
  <si>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</si>
  <si>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</si>
  <si>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</si>
  <si>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</si>
  <si>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</si>
  <si>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</si>
  <si>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</si>
  <si>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</si>
  <si>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</si>
  <si>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</si>
  <si>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</si>
  <si>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</si>
  <si>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</si>
  <si>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</si>
  <si>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</si>
  <si>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</si>
  <si>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</si>
  <si>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</si>
  <si>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</si>
  <si>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</si>
  <si>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</si>
  <si>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</si>
  <si>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</si>
  <si>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</si>
  <si>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</si>
  <si>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</si>
  <si>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</si>
  <si>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</si>
  <si>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</si>
  <si>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</si>
  <si>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</si>
  <si>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</si>
  <si>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</si>
  <si>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</si>
  <si>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</si>
  <si>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</si>
  <si>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</si>
  <si>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</si>
  <si>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</si>
  <si>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</si>
  <si>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</si>
  <si>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</si>
  <si>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</si>
  <si>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</si>
  <si>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</si>
  <si>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</si>
  <si>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</si>
  <si>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</si>
  <si>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</si>
  <si>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</si>
  <si>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</si>
  <si>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</si>
  <si>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</si>
  <si>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</si>
  <si>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</si>
  <si>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</si>
  <si>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</si>
  <si>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</si>
  <si>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</si>
  <si>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</si>
  <si>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</si>
  <si>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</si>
  <si>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</si>
  <si>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</si>
  <si>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</si>
  <si>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</si>
  <si>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</si>
  <si>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</si>
  <si>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</si>
  <si>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</si>
  <si>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</si>
  <si>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</si>
  <si>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</si>
  <si>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</si>
  <si>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</si>
  <si>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</si>
  <si>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</si>
  <si>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</si>
  <si>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</si>
  <si>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</si>
  <si>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</si>
  <si>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</si>
  <si>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</si>
  <si>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</si>
  <si>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</si>
  <si>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</si>
  <si>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</si>
  <si>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</si>
  <si>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</si>
  <si>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</si>
  <si>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</si>
  <si>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</si>
  <si>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</si>
  <si>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</si>
  <si>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</si>
  <si>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</si>
  <si>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</si>
  <si>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</si>
  <si>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</si>
  <si>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</si>
  <si>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</si>
  <si>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</si>
  <si>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</si>
  <si>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</si>
  <si>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</si>
  <si>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</si>
  <si>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</si>
  <si>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</si>
  <si>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</si>
  <si>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</si>
  <si>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</si>
  <si>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</si>
  <si>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</si>
  <si>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</si>
  <si>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</si>
  <si>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</si>
  <si>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</si>
  <si>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</si>
  <si>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</si>
  <si>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</si>
  <si>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</si>
  <si>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</si>
  <si>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</si>
  <si>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</si>
  <si>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</si>
  <si>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</si>
  <si>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</si>
  <si>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</si>
  <si>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</si>
  <si>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</si>
  <si>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</si>
  <si>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</si>
  <si>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</si>
  <si>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</si>
  <si>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</si>
  <si>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</si>
  <si>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</si>
  <si>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</si>
  <si>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</si>
  <si>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</si>
  <si>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</si>
  <si>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</si>
  <si>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</si>
  <si>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</si>
  <si>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</si>
  <si>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</si>
  <si>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</si>
  <si>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</si>
  <si>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</si>
  <si>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</si>
  <si>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</si>
  <si>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</si>
  <si>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</si>
  <si>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</si>
  <si>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</si>
  <si>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</si>
  <si>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</si>
  <si>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</si>
  <si>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</si>
  <si>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</si>
  <si>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</si>
  <si>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</si>
  <si>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</si>
  <si>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</si>
  <si>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</si>
  <si>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</si>
  <si>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</si>
  <si>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</si>
  <si>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</si>
  <si>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</si>
  <si>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</si>
  <si>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</si>
  <si>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</si>
  <si>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</si>
  <si>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</si>
  <si>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</si>
  <si>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</si>
  <si>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</si>
  <si>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</si>
  <si>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</si>
  <si>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</si>
  <si>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</si>
  <si>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</si>
  <si>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</si>
  <si>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</si>
  <si>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</si>
  <si>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</si>
  <si>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</si>
  <si>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</si>
  <si>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</si>
  <si>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</si>
  <si>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</si>
  <si>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</si>
  <si>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</si>
  <si>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</si>
  <si>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</si>
  <si>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</si>
  <si>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</si>
  <si>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</si>
  <si>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</si>
  <si>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</si>
  <si>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</si>
  <si>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</si>
  <si>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</si>
  <si>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</si>
  <si>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</si>
  <si>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</si>
  <si>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</si>
  <si>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</si>
  <si>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</si>
  <si>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</si>
  <si>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</si>
  <si>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</si>
  <si>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</si>
  <si>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</si>
  <si>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</si>
  <si>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</si>
  <si>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</si>
  <si>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</si>
  <si>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</si>
  <si>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</si>
  <si>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</si>
  <si>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</si>
  <si>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</si>
  <si>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</si>
  <si>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</si>
  <si>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</si>
  <si>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</si>
  <si>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</si>
  <si>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</si>
  <si>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</si>
  <si>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</si>
  <si>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</si>
  <si>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</si>
  <si>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</si>
  <si>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</si>
  <si>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</si>
  <si>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</si>
  <si>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</si>
  <si>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</si>
  <si>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</si>
  <si>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</si>
  <si>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</si>
  <si>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</si>
  <si>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</si>
  <si>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</si>
  <si>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</si>
  <si>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</si>
  <si>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</si>
  <si>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</si>
  <si>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</si>
  <si>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</si>
  <si>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</si>
  <si>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</si>
  <si>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</si>
  <si>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</si>
  <si>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</si>
  <si>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</si>
  <si>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</si>
  <si>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</si>
  <si>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</si>
  <si>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</si>
  <si>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</si>
  <si>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</si>
  <si>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</si>
  <si>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</si>
  <si>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</si>
  <si>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</si>
  <si>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</si>
  <si>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</si>
  <si>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</si>
  <si>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</si>
  <si>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</si>
  <si>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</si>
  <si>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</si>
  <si>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</si>
  <si>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</si>
  <si>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</si>
  <si>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</si>
  <si>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</si>
  <si>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</si>
  <si>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</si>
  <si>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</si>
  <si>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</si>
  <si>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</si>
  <si>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</si>
  <si>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</si>
  <si>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</si>
  <si>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</si>
  <si>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</si>
  <si>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</si>
  <si>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</si>
  <si>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</si>
  <si>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</si>
  <si>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</si>
  <si>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</si>
  <si>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</si>
  <si>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</si>
  <si>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</si>
  <si>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</si>
  <si>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</si>
  <si>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</si>
  <si>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</si>
  <si>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</si>
  <si>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</si>
  <si>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</si>
  <si>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</si>
  <si>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</si>
  <si>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</si>
  <si>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</si>
  <si>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</si>
  <si>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</si>
  <si>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</si>
  <si>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</si>
  <si>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</si>
  <si>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</si>
  <si>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</si>
  <si>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</si>
  <si>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</si>
  <si>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</si>
  <si>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</si>
  <si>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</si>
  <si>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</si>
  <si>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</si>
  <si>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</si>
  <si>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</si>
  <si>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</si>
  <si>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</si>
  <si>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</si>
  <si>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</si>
  <si>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</si>
  <si>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</si>
  <si>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</si>
  <si>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</si>
  <si>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</si>
  <si>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</si>
  <si>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</si>
  <si>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</si>
  <si>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</si>
  <si>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</si>
  <si>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</si>
  <si>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</si>
  <si>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</si>
  <si>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</si>
  <si>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</si>
  <si>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</si>
  <si>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</si>
  <si>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</si>
  <si>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</si>
  <si>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</si>
  <si>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</si>
  <si>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</si>
  <si>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</si>
  <si>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</si>
  <si>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</si>
  <si>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</si>
  <si>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</si>
  <si>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</si>
  <si>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</si>
  <si>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</si>
  <si>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</si>
  <si>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</si>
  <si>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</si>
  <si>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</si>
  <si>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</si>
  <si>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</si>
  <si>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</si>
  <si>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</si>
  <si>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</si>
  <si>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</si>
  <si>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</si>
  <si>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</si>
  <si>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</si>
  <si>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</si>
  <si>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</si>
  <si>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</si>
  <si>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</si>
  <si>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</si>
  <si>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</si>
  <si>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</si>
  <si>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</si>
  <si>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</si>
  <si>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</si>
  <si>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</si>
  <si>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</si>
  <si>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</si>
  <si>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</si>
  <si>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</si>
  <si>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</si>
  <si>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</si>
  <si>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</si>
  <si>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</si>
  <si>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</si>
  <si>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</si>
  <si>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</si>
  <si>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</si>
  <si>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</si>
  <si>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</si>
  <si>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</si>
  <si>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</si>
  <si>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</si>
  <si>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</si>
  <si>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</si>
  <si>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</si>
  <si>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</si>
  <si>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</si>
  <si>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</si>
  <si>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</si>
  <si>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</si>
  <si>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</si>
  <si>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</si>
  <si>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</si>
  <si>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</si>
  <si>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</si>
  <si>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</si>
  <si>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</si>
  <si>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</si>
  <si>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</si>
  <si>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</si>
  <si>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</si>
  <si>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</si>
  <si>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</si>
  <si>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</si>
  <si>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</si>
  <si>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</si>
  <si>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</si>
  <si>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</si>
  <si>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</si>
  <si>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</si>
  <si>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</si>
  <si>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</si>
  <si>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</si>
  <si>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</si>
  <si>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</si>
  <si>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</si>
  <si>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</si>
  <si>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</si>
  <si>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</si>
  <si>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</si>
  <si>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</si>
  <si>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</si>
  <si>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</si>
  <si>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</si>
  <si>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</si>
  <si>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</si>
  <si>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</si>
  <si>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</si>
  <si>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</si>
  <si>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</si>
  <si>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</si>
  <si>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</si>
  <si>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</si>
  <si>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</si>
  <si>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</si>
  <si>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</si>
  <si>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</si>
  <si>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</si>
  <si>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</si>
  <si>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</si>
  <si>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</si>
  <si>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</si>
  <si>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</si>
  <si>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</si>
  <si>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</si>
  <si>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</si>
  <si>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</si>
  <si>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</si>
  <si>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</si>
  <si>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</si>
  <si>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</si>
  <si>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</si>
  <si>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</si>
  <si>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</si>
  <si>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</si>
  <si>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</si>
  <si>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</si>
  <si>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</si>
  <si>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</si>
  <si>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</si>
  <si>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</si>
  <si>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</si>
  <si>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</si>
  <si>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</si>
  <si>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</si>
  <si>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</si>
  <si>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</si>
  <si>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</si>
  <si>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</si>
  <si>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</si>
  <si>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</si>
  <si>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</si>
  <si>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</si>
  <si>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</si>
  <si>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</si>
  <si>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</si>
  <si>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</si>
  <si>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</si>
  <si>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</si>
  <si>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</si>
  <si>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</si>
  <si>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</si>
  <si>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</si>
  <si>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</si>
  <si>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</si>
  <si>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</si>
  <si>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</si>
  <si>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</si>
  <si>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</si>
  <si>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</si>
  <si>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</si>
  <si>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</si>
  <si>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</si>
  <si>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</si>
  <si>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</si>
  <si>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</si>
  <si>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</si>
  <si>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</si>
  <si>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</si>
  <si>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</si>
  <si>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</si>
  <si>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</si>
  <si>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</si>
  <si>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</si>
  <si>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</si>
  <si>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</si>
  <si>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</si>
  <si>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</si>
  <si>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</si>
  <si>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</si>
  <si>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</si>
  <si>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</si>
  <si>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</si>
  <si>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</si>
  <si>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</si>
  <si>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</si>
  <si>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</si>
  <si>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</si>
  <si>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</si>
  <si>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</si>
  <si>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</si>
  <si>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</si>
  <si>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</si>
  <si>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</si>
  <si>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</si>
  <si>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</si>
  <si>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</si>
  <si>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</si>
  <si>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</si>
  <si>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</si>
  <si>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</si>
  <si>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</si>
  <si>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</si>
  <si>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</si>
  <si>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</si>
  <si>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</si>
  <si>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</si>
  <si>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</si>
  <si>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</si>
  <si>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</si>
  <si>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</si>
  <si>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</si>
  <si>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</si>
  <si>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</si>
  <si>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</si>
  <si>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</si>
  <si>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</si>
  <si>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</si>
  <si>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</si>
  <si>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</si>
  <si>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</si>
  <si>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</si>
  <si>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</si>
  <si>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</si>
  <si>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</si>
  <si>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</si>
  <si>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</si>
  <si>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</si>
  <si>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</si>
  <si>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</si>
  <si>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</si>
  <si>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</si>
  <si>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</si>
  <si>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</si>
  <si>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</si>
  <si>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</si>
  <si>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</si>
  <si>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</si>
  <si>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</si>
  <si>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</si>
  <si>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</si>
  <si>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</si>
  <si>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</si>
  <si>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</si>
  <si>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</si>
  <si>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</si>
  <si>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</si>
  <si>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</si>
  <si>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</si>
  <si>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</si>
  <si>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</si>
  <si>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</si>
  <si>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</si>
  <si>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</si>
  <si>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</si>
  <si>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</si>
  <si>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</si>
  <si>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</si>
  <si>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</si>
  <si>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</si>
  <si>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</si>
  <si>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</si>
  <si>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</si>
  <si>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</si>
  <si>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</si>
  <si>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</si>
  <si>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</si>
  <si>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</si>
  <si>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</si>
  <si>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</si>
  <si>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</si>
  <si>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</si>
  <si>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</si>
  <si>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</si>
  <si>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</si>
  <si>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</si>
  <si>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</si>
  <si>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</si>
  <si>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</si>
  <si>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</si>
  <si>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</si>
  <si>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</si>
  <si>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</si>
  <si>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</si>
  <si>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</si>
  <si>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</si>
  <si>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</si>
  <si>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</si>
  <si>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</si>
  <si>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</si>
  <si>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</si>
  <si>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</si>
  <si>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</si>
  <si>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</si>
  <si>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</si>
  <si>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</si>
  <si>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</si>
  <si>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</si>
  <si>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</si>
  <si>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</si>
  <si>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</si>
  <si>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</si>
  <si>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</si>
  <si>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</si>
  <si>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</si>
  <si>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</si>
  <si>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</si>
  <si>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</si>
  <si>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</si>
  <si>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</si>
  <si>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</si>
  <si>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</si>
  <si>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</si>
  <si>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</si>
  <si>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</si>
  <si>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</si>
  <si>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</si>
  <si>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</si>
  <si>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</si>
  <si>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</si>
  <si>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</si>
  <si>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</si>
  <si>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</si>
  <si>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</si>
  <si>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</si>
  <si>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</si>
  <si>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</si>
  <si>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</si>
  <si>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</si>
  <si>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</si>
  <si>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</si>
  <si>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</si>
  <si>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</si>
  <si>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</si>
  <si>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</si>
  <si>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</si>
  <si>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</si>
  <si>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</si>
  <si>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</si>
  <si>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</si>
  <si>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</si>
  <si>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</si>
  <si>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</si>
  <si>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</si>
  <si>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</si>
  <si>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</si>
  <si>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</si>
  <si>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</si>
  <si>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</si>
  <si>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</si>
  <si>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</si>
  <si>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</si>
  <si>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</si>
  <si>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</si>
  <si>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</si>
  <si>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</si>
  <si>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</si>
  <si>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</si>
  <si>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</si>
  <si>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</si>
  <si>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</si>
  <si>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</si>
  <si>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</si>
  <si>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</si>
  <si>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</si>
  <si>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</si>
  <si>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</si>
  <si>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</si>
  <si>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</si>
  <si>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</si>
  <si>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</si>
  <si>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</si>
  <si>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</si>
  <si>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</si>
  <si>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</si>
  <si>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</si>
  <si>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</si>
  <si>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</si>
  <si>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</si>
  <si>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</si>
  <si>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</si>
  <si>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</si>
  <si>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</si>
  <si>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</si>
  <si>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</si>
  <si>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</si>
  <si>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</si>
  <si>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</si>
  <si>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</si>
  <si>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</si>
  <si>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</si>
  <si>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</si>
  <si>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</si>
  <si>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</si>
  <si>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</si>
  <si>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</si>
  <si>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</si>
  <si>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</si>
  <si>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</si>
  <si>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</si>
  <si>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</si>
  <si>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</si>
  <si>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</si>
  <si>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</si>
  <si>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</si>
  <si>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</si>
  <si>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</si>
  <si>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</si>
  <si>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</si>
  <si>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</si>
  <si>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</si>
  <si>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</si>
  <si>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</si>
  <si>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</si>
  <si>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</si>
  <si>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</si>
  <si>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</si>
  <si>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</si>
  <si>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</si>
  <si>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</si>
  <si>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</si>
  <si>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</si>
  <si>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</si>
  <si>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</si>
  <si>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</si>
  <si>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</si>
  <si>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</si>
  <si>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</si>
  <si>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</si>
  <si>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</si>
  <si>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</si>
  <si>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</si>
  <si>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</si>
  <si>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</si>
  <si>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</si>
  <si>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</si>
  <si>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</si>
  <si>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</si>
  <si>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</si>
  <si>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</si>
  <si>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</si>
  <si>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</si>
  <si>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</si>
  <si>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</si>
  <si>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</si>
  <si>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</si>
  <si>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</si>
  <si>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</si>
  <si>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</si>
  <si>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</si>
  <si>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</si>
  <si>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</si>
  <si>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</si>
  <si>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</si>
  <si>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</si>
  <si>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</si>
  <si>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</si>
  <si>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</si>
  <si>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</si>
  <si>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</si>
  <si>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</si>
  <si>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</si>
  <si>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</si>
  <si>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</si>
  <si>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</si>
  <si>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</si>
  <si>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</si>
  <si>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</si>
  <si>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</si>
  <si>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</si>
  <si>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</si>
  <si>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</si>
  <si>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</si>
  <si>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</si>
  <si>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</si>
  <si>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</si>
  <si>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</si>
  <si>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</si>
  <si>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</si>
  <si>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</si>
  <si>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</si>
  <si>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</si>
  <si>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</si>
  <si>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</si>
  <si>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</si>
  <si>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</si>
  <si>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</si>
  <si>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</si>
  <si>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</si>
  <si>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</si>
  <si>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</si>
  <si>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</si>
  <si>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</si>
  <si>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</si>
  <si>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</si>
  <si>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</si>
  <si>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</si>
  <si>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</si>
  <si>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</si>
  <si>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</si>
  <si>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</si>
  <si>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</si>
  <si>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</si>
  <si>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</si>
  <si>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</si>
  <si>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</si>
  <si>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</si>
  <si>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</si>
  <si>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</si>
  <si>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</si>
  <si>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</si>
  <si>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</si>
  <si>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</si>
  <si>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</si>
  <si>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</si>
  <si>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</si>
  <si>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</si>
  <si>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</si>
  <si>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</si>
  <si>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</si>
  <si>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</si>
  <si>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</si>
  <si>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</si>
  <si>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</si>
  <si>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</si>
  <si>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</si>
  <si>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</si>
  <si>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</si>
  <si>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</si>
  <si>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</si>
  <si>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</si>
  <si>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</si>
  <si>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</si>
  <si>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</si>
  <si>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</si>
  <si>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</si>
  <si>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</si>
  <si>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</si>
  <si>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</si>
  <si>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</si>
  <si>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</si>
  <si>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</si>
  <si>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</si>
  <si>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</si>
  <si>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</si>
  <si>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</si>
  <si>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</si>
  <si>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</si>
  <si>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</si>
  <si>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</si>
  <si>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</si>
  <si>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</si>
  <si>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</si>
  <si>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</si>
  <si>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</si>
  <si>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</si>
  <si>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</si>
  <si>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</si>
  <si>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</si>
  <si>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</si>
  <si>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</si>
  <si>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</si>
  <si>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</si>
  <si>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</si>
  <si>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</si>
  <si>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</si>
  <si>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</si>
  <si>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</si>
  <si>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</si>
  <si>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</si>
  <si>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</si>
  <si>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</si>
  <si>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</si>
  <si>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</si>
  <si>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</si>
  <si>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</si>
  <si>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</si>
  <si>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</si>
  <si>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</si>
  <si>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</si>
  <si>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</si>
  <si>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</si>
  <si>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</si>
  <si>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</si>
  <si>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</si>
  <si>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</si>
  <si>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</si>
  <si>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</si>
  <si>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</si>
  <si>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</si>
  <si>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</si>
  <si>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</si>
  <si>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</si>
  <si>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</si>
  <si>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</si>
  <si>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</si>
  <si>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</si>
  <si>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</si>
  <si>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</si>
  <si>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</si>
  <si>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</si>
  <si>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</si>
  <si>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</si>
  <si>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</si>
  <si>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</si>
  <si>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</si>
  <si>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</si>
  <si>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</si>
  <si>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</si>
  <si>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</si>
  <si>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</si>
  <si>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</si>
  <si>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</si>
  <si>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</si>
  <si>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</si>
  <si>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</si>
  <si>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</si>
  <si>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</si>
  <si>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</si>
  <si>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</si>
  <si>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</si>
  <si>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</si>
  <si>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</si>
  <si>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</si>
  <si>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</si>
  <si>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</si>
  <si>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</si>
  <si>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</si>
  <si>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</si>
  <si>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</si>
  <si>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</si>
  <si>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</si>
  <si>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</si>
  <si>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</si>
  <si>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</si>
  <si>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</si>
  <si>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</si>
  <si>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</si>
  <si>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</si>
  <si>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</si>
  <si>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</si>
  <si>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</si>
  <si>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</si>
  <si>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</si>
  <si>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</si>
  <si>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</si>
  <si>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</si>
  <si>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</si>
  <si>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</si>
  <si>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</si>
  <si>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</si>
  <si>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</si>
  <si>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</si>
  <si>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</si>
  <si>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</si>
  <si>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</si>
  <si>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</si>
  <si>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</si>
  <si>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</si>
  <si>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</si>
  <si>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</si>
  <si>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</si>
  <si>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</si>
  <si>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</si>
  <si>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</si>
  <si>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</si>
  <si>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</si>
  <si>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</si>
  <si>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</si>
  <si>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</si>
  <si>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</si>
  <si>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</si>
  <si>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</si>
  <si>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</si>
  <si>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</si>
  <si>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</si>
  <si>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</si>
  <si>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</si>
  <si>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</si>
  <si>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</si>
  <si>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</si>
  <si>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</si>
  <si>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</si>
  <si>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</si>
  <si>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</si>
  <si>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</si>
  <si>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</si>
  <si>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</si>
  <si>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</si>
  <si>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</si>
  <si>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</si>
  <si>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</si>
  <si>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</si>
  <si>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</si>
  <si>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</si>
  <si>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</si>
  <si>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</si>
  <si>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</si>
  <si>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</si>
  <si>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</si>
  <si>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</si>
  <si>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</si>
  <si>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</si>
  <si>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</si>
  <si>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</si>
  <si>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</si>
  <si>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</si>
  <si>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</si>
  <si>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</si>
  <si>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</si>
  <si>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</si>
  <si>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</si>
  <si>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</si>
  <si>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</si>
  <si>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</si>
  <si>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</si>
  <si>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</si>
  <si>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</si>
  <si>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</si>
  <si>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</si>
  <si>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</si>
  <si>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</si>
  <si>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</si>
  <si>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</si>
  <si>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</si>
  <si>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</si>
  <si>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</si>
  <si>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</si>
  <si>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</si>
  <si>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</si>
  <si>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</si>
  <si>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</si>
  <si>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</si>
  <si>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</si>
  <si>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</si>
  <si>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</si>
  <si>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</si>
  <si>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</si>
  <si>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</si>
  <si>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</si>
  <si>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</si>
  <si>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</si>
  <si>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</si>
  <si>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</si>
  <si>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</si>
  <si>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</si>
  <si>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</si>
  <si>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</si>
  <si>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</si>
  <si>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</si>
  <si>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</si>
  <si>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</si>
  <si>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</si>
  <si>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</si>
  <si>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</si>
  <si>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</si>
  <si>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</si>
  <si>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</si>
  <si>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</si>
  <si>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</si>
  <si>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</si>
  <si>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</si>
  <si>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</si>
  <si>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</si>
  <si>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</si>
  <si>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</si>
  <si>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</si>
  <si>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</si>
  <si>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</si>
  <si>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</si>
  <si>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</si>
  <si>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</si>
  <si>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</si>
  <si>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</si>
  <si>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</si>
  <si>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</si>
  <si>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</si>
  <si>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</si>
  <si>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</si>
  <si>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</si>
  <si>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</si>
  <si>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</si>
  <si>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</si>
  <si>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</si>
  <si>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</si>
  <si>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</si>
  <si>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</si>
  <si>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</si>
  <si>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</si>
  <si>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</si>
  <si>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</si>
  <si>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</si>
  <si>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</si>
  <si>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</si>
  <si>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</si>
  <si>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</si>
  <si>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</si>
  <si>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</si>
  <si>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</si>
  <si>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</si>
  <si>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</si>
  <si>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</si>
  <si>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</si>
  <si>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</si>
  <si>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</si>
  <si>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</si>
  <si>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</si>
  <si>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</si>
  <si>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</si>
  <si>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</si>
  <si>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</si>
  <si>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</si>
  <si>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</si>
  <si>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</si>
  <si>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</si>
  <si>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</si>
  <si>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</si>
  <si>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</si>
  <si>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</si>
  <si>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</si>
  <si>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</si>
  <si>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</si>
  <si>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</si>
  <si>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</si>
  <si>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</si>
  <si>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</si>
  <si>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</si>
  <si>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</si>
  <si>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</si>
  <si>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</si>
  <si>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</si>
  <si>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</si>
  <si>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</si>
  <si>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</si>
  <si>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</si>
  <si>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</si>
  <si>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</si>
  <si>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</si>
  <si>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</si>
  <si>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</si>
  <si>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</si>
  <si>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</si>
  <si>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</si>
  <si>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</si>
  <si>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</si>
  <si>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</si>
  <si>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</si>
  <si>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</si>
  <si>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</si>
  <si>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</si>
  <si>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</si>
  <si>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</si>
  <si>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</si>
  <si>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</si>
  <si>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</si>
  <si>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</si>
  <si>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</si>
  <si>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</si>
  <si>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</si>
  <si>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</si>
  <si>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</si>
  <si>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</si>
  <si>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</si>
  <si>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</si>
  <si>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</si>
  <si>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</si>
  <si>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</si>
  <si>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</si>
  <si>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</si>
  <si>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</si>
  <si>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</si>
  <si>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</si>
  <si>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</si>
  <si>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</si>
  <si>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</si>
  <si>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</si>
  <si>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</si>
  <si>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</si>
  <si>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</si>
  <si>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</si>
  <si>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</si>
  <si>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</si>
  <si>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</si>
  <si>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</si>
  <si>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</si>
  <si>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</si>
  <si>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</si>
  <si>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</si>
  <si>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</si>
  <si>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</si>
  <si>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</si>
  <si>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</si>
  <si>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</si>
  <si>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</si>
  <si>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</si>
  <si>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</si>
  <si>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</si>
  <si>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</si>
  <si>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</si>
  <si>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</si>
  <si>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</si>
  <si>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</si>
  <si>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</si>
  <si>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</si>
  <si>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</si>
  <si>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</si>
  <si>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</si>
  <si>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</si>
  <si>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</si>
  <si>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</si>
  <si>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</si>
  <si>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</si>
  <si>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</si>
  <si>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</si>
  <si>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</si>
  <si>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</si>
  <si>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</si>
  <si>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</si>
  <si>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</si>
  <si>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</si>
  <si>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</si>
  <si>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</si>
  <si>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</si>
  <si>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</si>
  <si>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</si>
  <si>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</si>
  <si>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</si>
  <si>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</si>
  <si>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</si>
  <si>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</si>
  <si>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</si>
  <si>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</si>
  <si>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</si>
  <si>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</si>
  <si>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</si>
  <si>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</si>
  <si>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</si>
  <si>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</si>
  <si>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</si>
  <si>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</si>
  <si>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</si>
  <si>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</si>
  <si>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</si>
  <si>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</si>
  <si>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</si>
  <si>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</si>
  <si>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</si>
  <si>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</si>
  <si>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</si>
  <si>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</si>
  <si>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</si>
  <si>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</si>
  <si>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</si>
  <si>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</si>
  <si>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</si>
  <si>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</si>
  <si>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</si>
  <si>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</si>
  <si>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</si>
  <si>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</si>
  <si>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</si>
  <si>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</si>
  <si>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</si>
  <si>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</si>
  <si>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</si>
  <si>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</si>
  <si>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</si>
  <si>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</si>
  <si>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</si>
  <si>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</si>
  <si>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</si>
  <si>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</si>
  <si>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</si>
  <si>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</si>
  <si>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</si>
  <si>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</si>
  <si>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</si>
  <si>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</si>
  <si>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</si>
  <si>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</si>
  <si>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</si>
  <si>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</si>
  <si>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</si>
  <si>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</si>
  <si>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</si>
  <si>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</si>
  <si>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</si>
  <si>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</si>
  <si>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</si>
  <si>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</si>
  <si>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</si>
  <si>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</si>
  <si>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</si>
  <si>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</si>
  <si>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</si>
  <si>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</si>
  <si>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</si>
  <si>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</si>
  <si>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</si>
  <si>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</si>
  <si>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</si>
  <si>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</si>
  <si>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</si>
  <si>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</si>
  <si>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</si>
  <si>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</si>
  <si>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</si>
  <si>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</si>
  <si>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</si>
  <si>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</si>
  <si>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</si>
  <si>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</si>
  <si>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</si>
  <si>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</si>
  <si>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</si>
  <si>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</si>
  <si>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</si>
  <si>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</si>
  <si>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</si>
  <si>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</si>
  <si>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</si>
  <si>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</si>
  <si>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</si>
  <si>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</si>
  <si>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</si>
  <si>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</si>
  <si>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</si>
  <si>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</si>
  <si>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</si>
  <si>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</si>
  <si>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</si>
  <si>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</si>
  <si>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</si>
  <si>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</si>
  <si>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</si>
  <si>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</si>
  <si>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</si>
  <si>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</si>
  <si>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</si>
  <si>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</si>
  <si>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</si>
  <si>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</si>
  <si>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</si>
  <si>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</si>
  <si>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</si>
  <si>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</si>
  <si>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</si>
  <si>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</si>
  <si>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</si>
  <si>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</si>
  <si>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</si>
  <si>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</si>
  <si>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</si>
  <si>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</si>
  <si>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</si>
  <si>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</si>
  <si>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</si>
  <si>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</si>
  <si>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</si>
  <si>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</si>
  <si>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</si>
  <si>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</si>
  <si>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</si>
  <si>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</si>
  <si>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</si>
  <si>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</si>
  <si>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</si>
  <si>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</si>
  <si>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</si>
  <si>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</si>
  <si>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</si>
  <si>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</si>
  <si>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</si>
  <si>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</si>
  <si>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</si>
  <si>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</si>
  <si>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</si>
  <si>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</si>
  <si>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</si>
  <si>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</si>
  <si>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</si>
  <si>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</si>
  <si>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</si>
  <si>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</si>
  <si>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</si>
  <si>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</si>
  <si>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</si>
  <si>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</si>
  <si>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</si>
  <si>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</si>
  <si>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</si>
  <si>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</si>
  <si>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</si>
  <si>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</si>
  <si>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</si>
  <si>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</si>
  <si>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</si>
  <si>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</si>
  <si>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</si>
  <si>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</si>
  <si>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</si>
  <si>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</si>
  <si>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</si>
  <si>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</si>
  <si>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</si>
  <si>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</si>
  <si>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</si>
  <si>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</si>
  <si>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</si>
  <si>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</si>
  <si>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</si>
  <si>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</si>
  <si>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</si>
  <si>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</si>
  <si>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</si>
  <si>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</si>
  <si>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</si>
  <si>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</si>
  <si>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</si>
  <si>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</si>
  <si>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</si>
  <si>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</si>
  <si>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</si>
  <si>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</si>
  <si>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</si>
  <si>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</si>
  <si>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</si>
  <si>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</si>
  <si>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</si>
  <si>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</si>
  <si>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</si>
  <si>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</si>
  <si>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</si>
  <si>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</si>
  <si>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</si>
  <si>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</si>
  <si>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</si>
  <si>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</si>
  <si>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</si>
  <si>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</si>
  <si>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</si>
  <si>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</si>
  <si>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</si>
  <si>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</si>
  <si>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</si>
  <si>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</si>
  <si>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</si>
  <si>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</si>
  <si>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</si>
  <si>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</si>
  <si>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</si>
  <si>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</si>
  <si>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</si>
  <si>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</si>
  <si>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</si>
  <si>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</si>
  <si>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</si>
  <si>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</si>
  <si>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</si>
  <si>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</si>
  <si>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</si>
  <si>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</si>
  <si>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</si>
  <si>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</si>
  <si>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</si>
  <si>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</si>
  <si>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</si>
  <si>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</si>
  <si>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</si>
  <si>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</si>
  <si>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</si>
  <si>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</si>
  <si>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</si>
  <si>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</si>
  <si>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</si>
  <si>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</si>
  <si>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</si>
  <si>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</si>
  <si>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</si>
  <si>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</si>
  <si>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</si>
  <si>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</si>
  <si>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</si>
  <si>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</si>
  <si>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</si>
  <si>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</si>
  <si>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</si>
  <si>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</si>
  <si>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</si>
  <si>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</si>
  <si>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</si>
  <si>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</si>
  <si>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</si>
  <si>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</si>
  <si>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</si>
  <si>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</si>
  <si>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</si>
  <si>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</si>
  <si>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</si>
  <si>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</si>
  <si>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</si>
  <si>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</si>
  <si>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</si>
  <si>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</si>
  <si>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</si>
  <si>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</si>
  <si>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</si>
  <si>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</si>
  <si>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</si>
  <si>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</si>
  <si>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</si>
  <si>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</si>
  <si>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</si>
  <si>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</si>
  <si>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</si>
  <si>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</si>
  <si>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</si>
  <si>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</si>
  <si>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</si>
  <si>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</si>
  <si>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</si>
  <si>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</si>
  <si>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</si>
  <si>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</si>
  <si>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</si>
  <si>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</si>
  <si>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</si>
  <si>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</si>
  <si>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</si>
  <si>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</si>
  <si>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</si>
  <si>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</si>
  <si>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</si>
  <si>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</si>
  <si>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</si>
  <si>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</si>
  <si>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</si>
  <si>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</si>
  <si>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</si>
  <si>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</si>
  <si>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</si>
  <si>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</si>
  <si>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</si>
  <si>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</si>
  <si>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</si>
  <si>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</si>
  <si>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</si>
  <si>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</si>
  <si>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</si>
  <si>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</si>
  <si>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</si>
  <si>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</si>
  <si>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</si>
  <si>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</si>
  <si>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</si>
  <si>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</si>
  <si>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</si>
  <si>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</si>
  <si>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</si>
  <si>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</si>
  <si>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</si>
  <si>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</si>
  <si>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</si>
  <si>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</si>
  <si>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</si>
  <si>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</si>
  <si>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</si>
  <si>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</si>
  <si>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</si>
  <si>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</si>
  <si>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</si>
  <si>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</si>
  <si>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</si>
  <si>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</si>
  <si>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</si>
  <si>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</si>
  <si>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</si>
  <si>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</si>
  <si>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</si>
  <si>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</si>
  <si>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</si>
  <si>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</si>
  <si>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</si>
  <si>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</si>
  <si>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</si>
  <si>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</si>
  <si>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</si>
  <si>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</si>
  <si>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</si>
  <si>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</si>
  <si>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</si>
  <si>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</si>
  <si>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</si>
  <si>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</si>
  <si>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</si>
  <si>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</si>
  <si>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</si>
  <si>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</si>
  <si>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</si>
  <si>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</si>
  <si>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</si>
  <si>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</si>
  <si>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</si>
  <si>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</si>
  <si>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</si>
  <si>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</si>
  <si>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</si>
  <si>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</si>
  <si>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</si>
  <si>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</si>
  <si>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</si>
  <si>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</si>
  <si>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</si>
  <si>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</si>
  <si>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</si>
  <si>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</si>
  <si>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</si>
  <si>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</si>
  <si>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</si>
  <si>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</si>
  <si>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</si>
  <si>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</si>
  <si>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</si>
  <si>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</si>
  <si>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</si>
  <si>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</si>
  <si>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</si>
  <si>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</si>
  <si>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</si>
  <si>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</si>
  <si>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</si>
  <si>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</si>
  <si>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</si>
  <si>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</si>
  <si>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</si>
  <si>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</si>
  <si>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</si>
  <si>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</si>
  <si>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</si>
  <si>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</si>
  <si>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</si>
  <si>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</si>
  <si>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</si>
  <si>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</si>
  <si>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</si>
  <si>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</si>
  <si>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</si>
  <si>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</si>
  <si>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</si>
  <si>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</si>
  <si>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</si>
  <si>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</si>
  <si>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</si>
  <si>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</si>
  <si>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</si>
  <si>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</si>
  <si>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</si>
  <si>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</si>
  <si>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</si>
  <si>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</si>
  <si>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</si>
  <si>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</si>
  <si>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</si>
  <si>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</si>
  <si>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</si>
  <si>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</si>
  <si>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</si>
  <si>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</si>
  <si>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</si>
  <si>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</si>
  <si>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</si>
  <si>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</si>
  <si>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</si>
  <si>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</si>
  <si>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</si>
  <si>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</si>
  <si>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</si>
  <si>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</si>
  <si>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</si>
  <si>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</si>
  <si>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</si>
  <si>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</si>
  <si>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</si>
  <si>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</si>
  <si>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</si>
  <si>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</si>
  <si>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</si>
  <si>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</si>
  <si>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</si>
  <si>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</si>
  <si>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</si>
  <si>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</si>
  <si>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</si>
  <si>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</si>
  <si>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</si>
  <si>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</si>
  <si>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</si>
  <si>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</si>
  <si>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</si>
  <si>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</si>
  <si>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</si>
  <si>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</si>
  <si>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</si>
  <si>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</si>
  <si>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</si>
  <si>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</si>
  <si>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</si>
  <si>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</si>
  <si>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</si>
  <si>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</si>
  <si>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</si>
  <si>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</si>
  <si>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</si>
  <si>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</si>
  <si>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</si>
  <si>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</si>
  <si>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</si>
  <si>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</si>
  <si>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</si>
  <si>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</si>
  <si>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</si>
  <si>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</si>
  <si>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</si>
  <si>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</si>
  <si>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</si>
  <si>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</si>
  <si>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</si>
  <si>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</si>
  <si>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</si>
  <si>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</si>
  <si>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</si>
  <si>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</si>
  <si>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</si>
  <si>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</si>
  <si>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</si>
  <si>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</si>
  <si>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</si>
  <si>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</si>
  <si>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</si>
  <si>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</si>
  <si>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</si>
  <si>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</si>
  <si>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</si>
  <si>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</si>
  <si>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</si>
  <si>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</si>
  <si>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</si>
  <si>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</si>
  <si>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</si>
  <si>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</si>
  <si>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</si>
  <si>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</si>
  <si>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</si>
  <si>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</si>
  <si>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</si>
  <si>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</si>
  <si>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</si>
  <si>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</si>
  <si>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</si>
  <si>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</si>
  <si>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</si>
  <si>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</si>
  <si>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</si>
  <si>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</si>
  <si>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</si>
  <si>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</si>
  <si>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</si>
  <si>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</si>
  <si>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</si>
  <si>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</si>
  <si>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</si>
  <si>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</si>
  <si>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</si>
  <si>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</si>
  <si>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</si>
  <si>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</si>
  <si>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</si>
  <si>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</si>
  <si>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</si>
  <si>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</si>
  <si>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</si>
  <si>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</si>
  <si>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</si>
  <si>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</si>
  <si>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</si>
  <si>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</si>
  <si>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</si>
  <si>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</si>
  <si>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</si>
  <si>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</si>
  <si>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</si>
  <si>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</si>
  <si>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</si>
  <si>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</si>
  <si>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</si>
  <si>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</si>
  <si>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</si>
  <si>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</si>
  <si>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</si>
  <si>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</si>
  <si>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</si>
  <si>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</si>
  <si>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</si>
  <si>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</si>
  <si>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</si>
  <si>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</si>
  <si>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</si>
  <si>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</si>
  <si>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</si>
  <si>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</si>
  <si>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</si>
  <si>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</si>
  <si>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</si>
  <si>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</si>
  <si>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</si>
  <si>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</si>
  <si>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</si>
  <si>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</si>
  <si>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</si>
  <si>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</si>
  <si>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</si>
  <si>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</si>
  <si>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</si>
  <si>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</si>
  <si>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</si>
  <si>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</si>
  <si>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</si>
  <si>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</si>
  <si>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</si>
  <si>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</si>
  <si>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</si>
  <si>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</si>
  <si>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</si>
  <si>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</si>
  <si>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</si>
  <si>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</si>
  <si>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</si>
  <si>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</si>
  <si>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</si>
  <si>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</si>
  <si>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</si>
  <si>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</si>
  <si>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</si>
  <si>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</si>
  <si>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</si>
  <si>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</si>
  <si>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</si>
  <si>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</si>
  <si>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</si>
  <si>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</si>
  <si>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</si>
  <si>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</si>
  <si>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</si>
  <si>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</si>
  <si>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</si>
  <si>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</si>
  <si>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</si>
  <si>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</si>
  <si>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</si>
  <si>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</si>
  <si>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</si>
  <si>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</si>
  <si>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</si>
  <si>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</si>
  <si>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</si>
  <si>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</si>
  <si>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</si>
  <si>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</si>
  <si>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</si>
  <si>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</si>
  <si>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</si>
  <si>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</si>
  <si>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</si>
  <si>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</si>
  <si>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</si>
  <si>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</si>
  <si>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</si>
  <si>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</si>
  <si>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</si>
  <si>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</si>
  <si>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</si>
  <si>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</si>
  <si>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</si>
  <si>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</si>
  <si>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</si>
  <si>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</si>
  <si>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</si>
  <si>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</si>
  <si>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</si>
  <si>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</si>
  <si>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</si>
  <si>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</si>
  <si>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</si>
  <si>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</si>
  <si>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</si>
  <si>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</si>
  <si>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</si>
  <si>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</si>
  <si>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</si>
  <si>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</si>
  <si>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</si>
  <si>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</si>
  <si>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</si>
  <si>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</si>
  <si>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</si>
  <si>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</si>
  <si>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</si>
  <si>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</si>
  <si>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</si>
  <si>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</si>
  <si>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</si>
  <si>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</si>
  <si>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</si>
  <si>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</si>
  <si>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</si>
  <si>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</si>
  <si>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</si>
  <si>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</si>
  <si>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</si>
  <si>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</si>
  <si>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</si>
  <si>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</si>
  <si>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</si>
  <si>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</si>
  <si>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</si>
  <si>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</si>
  <si>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</si>
  <si>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</si>
  <si>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</si>
  <si>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</si>
  <si>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</si>
  <si>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</si>
  <si>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</si>
  <si>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</si>
  <si>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</si>
  <si>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</si>
  <si>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</si>
  <si>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</si>
  <si>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</si>
  <si>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</si>
  <si>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</si>
  <si>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</si>
  <si>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</si>
  <si>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</si>
  <si>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</si>
  <si>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</si>
  <si>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</si>
  <si>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</si>
  <si>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</si>
  <si>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</si>
  <si>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</si>
  <si>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</si>
  <si>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</si>
  <si>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</si>
  <si>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</si>
  <si>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</si>
  <si>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</si>
  <si>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</si>
  <si>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</si>
  <si>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</si>
  <si>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</si>
  <si>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</si>
  <si>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</si>
  <si>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</si>
  <si>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</si>
  <si>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</si>
  <si>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</si>
  <si>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</si>
  <si>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</si>
  <si>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</si>
  <si>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</si>
  <si>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</si>
  <si>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</si>
  <si>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</si>
  <si>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</si>
  <si>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</si>
  <si>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</si>
  <si>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</si>
  <si>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</si>
  <si>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</si>
  <si>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</si>
  <si>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</si>
  <si>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</si>
  <si>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</si>
  <si>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</si>
  <si>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</si>
  <si>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</si>
  <si>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</si>
  <si>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</si>
  <si>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</si>
  <si>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</si>
  <si>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</si>
  <si>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</si>
  <si>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</si>
  <si>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</si>
  <si>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</si>
  <si>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</si>
  <si>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</si>
  <si>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</si>
  <si>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</si>
  <si>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</si>
  <si>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</si>
  <si>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</si>
  <si>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</si>
  <si>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</si>
  <si>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</si>
  <si>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</si>
  <si>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</si>
  <si>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</si>
  <si>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</si>
  <si>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</si>
  <si>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</si>
  <si>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</si>
  <si>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</si>
  <si>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</si>
  <si>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</si>
  <si>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</si>
  <si>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</si>
  <si>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</si>
  <si>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</si>
  <si>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</si>
  <si>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</si>
  <si>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</si>
  <si>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</si>
  <si>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</si>
  <si>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</si>
  <si>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</si>
  <si>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</si>
  <si>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</si>
  <si>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</si>
  <si>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</si>
  <si>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</si>
  <si>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</si>
  <si>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</si>
  <si>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</si>
  <si>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</si>
  <si>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</si>
  <si>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</si>
  <si>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</si>
  <si>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</si>
  <si>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</si>
  <si>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</si>
  <si>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</si>
  <si>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</si>
  <si>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</si>
  <si>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</si>
  <si>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</si>
  <si>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</si>
  <si>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</si>
  <si>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</si>
  <si>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</si>
  <si>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</si>
  <si>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</si>
  <si>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</si>
  <si>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</si>
  <si>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</si>
  <si>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</si>
  <si>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</si>
  <si>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</si>
  <si>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</si>
  <si>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</si>
  <si>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</si>
  <si>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</si>
  <si>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</si>
  <si>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</si>
  <si>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</si>
  <si>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</si>
  <si>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</si>
  <si>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</si>
  <si>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</si>
  <si>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</si>
  <si>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</si>
  <si>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</si>
  <si>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</si>
  <si>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</si>
  <si>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</si>
  <si>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</si>
  <si>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</si>
  <si>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</si>
  <si>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</si>
  <si>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</si>
  <si>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</si>
  <si>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</si>
  <si>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</si>
  <si>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</si>
  <si>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</si>
  <si>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</si>
  <si>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</si>
  <si>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</si>
  <si>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</si>
  <si>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</si>
  <si>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</si>
  <si>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</si>
  <si>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</si>
  <si>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</si>
  <si>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</si>
  <si>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</si>
  <si>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</si>
  <si>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</si>
  <si>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</si>
  <si>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</si>
  <si>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</si>
  <si>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</si>
  <si>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</si>
  <si>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</si>
  <si>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</si>
  <si>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</si>
  <si>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</si>
  <si>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</si>
  <si>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</si>
  <si>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</si>
  <si>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</si>
  <si>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</si>
  <si>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</si>
  <si>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</si>
  <si>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</si>
  <si>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</si>
  <si>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</si>
  <si>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</si>
  <si>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</si>
  <si>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</si>
  <si>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</si>
  <si>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</si>
  <si>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</si>
  <si>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</si>
  <si>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</si>
  <si>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</si>
  <si>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</si>
  <si>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</si>
  <si>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</si>
  <si>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</si>
  <si>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</si>
  <si>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</si>
  <si>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</si>
  <si>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</si>
  <si>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</si>
  <si>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</si>
  <si>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</si>
  <si>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</si>
  <si>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</si>
  <si>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</si>
  <si>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</si>
  <si>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</si>
  <si>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</si>
  <si>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</si>
  <si>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</si>
  <si>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</si>
  <si>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</si>
  <si>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</si>
  <si>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</si>
  <si>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</si>
  <si>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</si>
  <si>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</si>
  <si>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</si>
  <si>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</si>
  <si>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</si>
  <si>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</si>
  <si>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</si>
  <si>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</si>
  <si>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</si>
  <si>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</si>
  <si>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</si>
  <si>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</si>
  <si>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</si>
  <si>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</si>
  <si>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</si>
  <si>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</si>
  <si>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</si>
  <si>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</si>
  <si>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</si>
  <si>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</si>
  <si>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</si>
  <si>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</si>
  <si>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</si>
  <si>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</si>
  <si>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</si>
  <si>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</si>
  <si>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</si>
  <si>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</si>
  <si>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</si>
  <si>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</si>
  <si>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</si>
  <si>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</si>
  <si>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</si>
  <si>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</si>
  <si>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</si>
  <si>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</si>
  <si>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</si>
  <si>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</si>
  <si>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</si>
  <si>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</si>
  <si>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</si>
  <si>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</si>
  <si>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</si>
  <si>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</si>
  <si>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</si>
  <si>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</si>
  <si>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</si>
  <si>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</si>
  <si>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</si>
  <si>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</si>
  <si>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</si>
  <si>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</si>
  <si>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</si>
  <si>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</si>
  <si>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</si>
  <si>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</si>
  <si>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</si>
  <si>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</si>
  <si>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</si>
  <si>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</si>
  <si>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</si>
  <si>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</si>
  <si>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</si>
  <si>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</si>
  <si>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</si>
  <si>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</si>
  <si>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</si>
  <si>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</si>
  <si>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</si>
  <si>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</si>
  <si>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</si>
  <si>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</si>
  <si>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</si>
  <si>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</si>
  <si>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</si>
  <si>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</si>
  <si>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</si>
  <si>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</si>
  <si>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</si>
  <si>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</si>
  <si>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</si>
  <si>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</si>
  <si>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</si>
  <si>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</si>
  <si>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</si>
  <si>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</si>
  <si>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</si>
  <si>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</si>
  <si>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</si>
  <si>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</si>
  <si>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</si>
  <si>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</si>
  <si>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</si>
  <si>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</si>
  <si>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</si>
  <si>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</si>
  <si>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</si>
  <si>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</si>
  <si>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</si>
  <si>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</si>
  <si>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</si>
  <si>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</si>
  <si>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</si>
  <si>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</si>
  <si>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</si>
  <si>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</si>
  <si>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</si>
  <si>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</si>
  <si>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</si>
  <si>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</si>
  <si>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</si>
  <si>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</si>
  <si>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</si>
  <si>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</si>
  <si>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</si>
  <si>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</si>
  <si>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</si>
  <si>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</si>
  <si>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</si>
  <si>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</si>
  <si>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</si>
  <si>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</si>
  <si>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</si>
  <si>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</si>
  <si>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</si>
  <si>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</si>
  <si>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</si>
  <si>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</si>
  <si>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</si>
  <si>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</si>
  <si>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</si>
  <si>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</si>
  <si>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</si>
  <si>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</si>
  <si>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</si>
  <si>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</si>
  <si>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</si>
  <si>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</si>
  <si>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</si>
  <si>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</si>
  <si>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</si>
  <si>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</si>
  <si>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</si>
  <si>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</si>
  <si>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</si>
  <si>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</si>
  <si>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</si>
  <si>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</si>
  <si>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</si>
  <si>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</si>
  <si>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</si>
  <si>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</si>
  <si>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</si>
  <si>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</si>
  <si>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</si>
  <si>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</si>
  <si>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</si>
  <si>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</si>
  <si>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</si>
  <si>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</si>
  <si>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</si>
  <si>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</si>
  <si>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</si>
  <si>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</si>
  <si>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</si>
  <si>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</si>
  <si>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</si>
  <si>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</si>
  <si>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</si>
  <si>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</si>
  <si>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</si>
  <si>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</si>
  <si>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</si>
  <si>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</si>
  <si>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</si>
  <si>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</si>
  <si>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</si>
  <si>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</si>
  <si>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</si>
  <si>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</si>
  <si>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</si>
  <si>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</si>
  <si>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</si>
  <si>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</si>
  <si>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</si>
  <si>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</si>
  <si>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</si>
  <si>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</si>
  <si>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</si>
  <si>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</si>
  <si>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</si>
  <si>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</si>
  <si>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</si>
  <si>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</si>
  <si>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</si>
  <si>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</si>
  <si>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</si>
  <si>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</si>
  <si>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</si>
  <si>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</si>
  <si>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</si>
  <si>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</si>
  <si>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</si>
  <si>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</si>
  <si>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</si>
  <si>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</si>
  <si>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</si>
  <si>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</si>
  <si>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</si>
  <si>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</si>
  <si>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</si>
  <si>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</si>
  <si>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</si>
  <si>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</si>
  <si>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</si>
  <si>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</si>
  <si>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</si>
  <si>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</si>
  <si>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</si>
  <si>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</si>
  <si>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</si>
  <si>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</si>
  <si>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</si>
  <si>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</si>
  <si>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</si>
  <si>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</si>
  <si>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</si>
  <si>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</si>
  <si>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</si>
  <si>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</si>
  <si>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</si>
  <si>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</si>
  <si>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</si>
  <si>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</si>
  <si>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</si>
  <si>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</si>
  <si>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</si>
  <si>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</si>
  <si>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</si>
  <si>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</si>
  <si>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</si>
  <si>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</si>
  <si>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</si>
  <si>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</si>
  <si>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</si>
  <si>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</si>
  <si>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</si>
  <si>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</si>
  <si>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</si>
  <si>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</si>
  <si>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</si>
  <si>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</si>
  <si>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</si>
  <si>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</si>
  <si>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</si>
  <si>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</si>
  <si>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</si>
  <si>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</si>
  <si>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</si>
  <si>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</si>
  <si>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</si>
  <si>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</si>
  <si>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</si>
  <si>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</si>
  <si>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</si>
  <si>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</si>
  <si>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</si>
  <si>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</si>
  <si>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</si>
  <si>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</si>
  <si>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</si>
  <si>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</si>
  <si>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</si>
  <si>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</si>
  <si>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</si>
  <si>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</si>
  <si>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</si>
  <si>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</si>
  <si>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</si>
  <si>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</si>
  <si>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</si>
  <si>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</si>
  <si>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</si>
  <si>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</si>
  <si>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</si>
  <si>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</si>
  <si>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</si>
  <si>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</si>
  <si>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</si>
  <si>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</si>
  <si>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</si>
  <si>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</si>
  <si>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</si>
  <si>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</si>
  <si>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</si>
  <si>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</si>
  <si>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</si>
  <si>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</si>
  <si>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</si>
  <si>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</si>
  <si>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</si>
  <si>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</si>
  <si>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</si>
  <si>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</si>
  <si>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</si>
  <si>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</si>
  <si>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</si>
  <si>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</si>
  <si>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</si>
  <si>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</si>
  <si>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</si>
  <si>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</si>
  <si>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</si>
  <si>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</si>
  <si>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</si>
  <si>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</si>
  <si>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</si>
  <si>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</si>
  <si>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</si>
  <si>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</si>
  <si>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</si>
  <si>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</si>
  <si>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</si>
  <si>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</si>
  <si>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</si>
  <si>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</si>
  <si>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</si>
  <si>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</si>
  <si>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</si>
  <si>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</si>
  <si>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</si>
  <si>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</si>
  <si>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</si>
  <si>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</si>
  <si>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</si>
  <si>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</si>
  <si>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</si>
  <si>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</si>
  <si>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</si>
  <si>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</si>
  <si>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</si>
  <si>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</si>
  <si>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</si>
  <si>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</si>
  <si>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</si>
  <si>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</si>
  <si>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</si>
  <si>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</si>
  <si>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</si>
  <si>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</si>
  <si>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</si>
  <si>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</si>
  <si>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</si>
  <si>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</si>
  <si>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</si>
  <si>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</si>
  <si>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</si>
  <si>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</si>
  <si>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</si>
  <si>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</si>
  <si>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</si>
  <si>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</si>
  <si>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</si>
  <si>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</si>
  <si>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</si>
  <si>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</si>
  <si>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</si>
  <si>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</si>
  <si>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</si>
  <si>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</si>
  <si>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</si>
  <si>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</si>
  <si>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</si>
  <si>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</si>
  <si>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</si>
  <si>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</si>
  <si>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</si>
  <si>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</si>
  <si>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</si>
  <si>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</si>
  <si>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</si>
  <si>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</si>
  <si>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</si>
  <si>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</si>
  <si>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</si>
  <si>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</si>
  <si>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</si>
  <si>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</si>
  <si>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</si>
  <si>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</si>
  <si>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</si>
  <si>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</si>
  <si>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</si>
  <si>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</si>
  <si>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</si>
  <si>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</si>
  <si>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</si>
  <si>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</si>
  <si>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</si>
  <si>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</si>
  <si>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</si>
  <si>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</si>
  <si>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</si>
  <si>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</si>
  <si>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</si>
  <si>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</si>
  <si>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</si>
  <si>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</si>
  <si>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</si>
  <si>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</si>
  <si>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</si>
  <si>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</si>
  <si>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</si>
  <si>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</si>
  <si>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</si>
  <si>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</si>
  <si>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</si>
  <si>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</si>
  <si>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</si>
  <si>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</si>
  <si>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</si>
  <si>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</si>
  <si>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</si>
  <si>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</si>
  <si>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</si>
  <si>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</si>
  <si>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</si>
  <si>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</si>
  <si>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</si>
  <si>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</si>
  <si>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</si>
  <si>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</si>
  <si>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</si>
  <si>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</si>
  <si>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</si>
  <si>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</si>
  <si>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</si>
  <si>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</si>
  <si>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</si>
  <si>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</si>
  <si>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</si>
  <si>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</si>
  <si>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</si>
  <si>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</si>
  <si>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</si>
  <si>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</si>
  <si>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</si>
  <si>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</si>
  <si>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</si>
  <si>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</si>
  <si>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</si>
  <si>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</si>
  <si>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</si>
  <si>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</si>
  <si>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</si>
  <si>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</si>
  <si>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</si>
  <si>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</si>
  <si>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</si>
  <si>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</si>
  <si>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</si>
  <si>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</si>
  <si>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</si>
  <si>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</si>
  <si>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</si>
  <si>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</si>
  <si>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</si>
  <si>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</si>
  <si>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</si>
  <si>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</si>
  <si>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</si>
  <si>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</si>
  <si>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</si>
  <si>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</si>
  <si>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</si>
  <si>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</si>
  <si>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</si>
  <si>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</si>
  <si>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</si>
  <si>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</si>
  <si>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</si>
  <si>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</si>
  <si>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</si>
  <si>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</si>
  <si>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</si>
  <si>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</si>
  <si>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</si>
  <si>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</si>
  <si>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</si>
  <si>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</si>
  <si>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</si>
  <si>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</si>
  <si>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</si>
  <si>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</si>
  <si>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</si>
  <si>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</si>
  <si>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</si>
  <si>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</si>
  <si>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</si>
  <si>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</si>
  <si>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</si>
  <si>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</si>
  <si>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</si>
  <si>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</si>
  <si>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</si>
  <si>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</si>
  <si>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</si>
  <si>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</si>
  <si>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</si>
  <si>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</si>
  <si>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</si>
  <si>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</si>
  <si>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</si>
  <si>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</si>
  <si>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</si>
  <si>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</si>
  <si>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</si>
  <si>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</si>
  <si>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</si>
  <si>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</si>
  <si>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</si>
  <si>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</si>
  <si>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</si>
  <si>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</si>
  <si>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</si>
  <si>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</si>
  <si>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</si>
  <si>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</si>
  <si>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</si>
  <si>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</si>
  <si>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</si>
  <si>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</si>
  <si>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</si>
  <si>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</si>
  <si>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</si>
  <si>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</si>
  <si>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</si>
  <si>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</si>
  <si>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</si>
  <si>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</si>
  <si>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</si>
  <si>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</si>
  <si>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</si>
  <si>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</si>
  <si>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</si>
  <si>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</si>
  <si>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</si>
  <si>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</si>
  <si>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</si>
  <si>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</si>
  <si>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</si>
  <si>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</si>
  <si>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</si>
  <si>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</si>
  <si>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</si>
  <si>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</si>
  <si>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</si>
  <si>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</si>
  <si>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</si>
  <si>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</si>
  <si>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</si>
  <si>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</si>
  <si>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</si>
  <si>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</si>
  <si>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</si>
  <si>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</si>
  <si>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</si>
  <si>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</si>
  <si>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</si>
  <si>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</si>
  <si>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</si>
  <si>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</si>
  <si>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</si>
  <si>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</si>
  <si>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</si>
  <si>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</si>
  <si>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</si>
  <si>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</si>
  <si>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</si>
  <si>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</si>
  <si>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</si>
  <si>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</si>
  <si>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</si>
  <si>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</si>
  <si>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</si>
  <si>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</si>
  <si>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</si>
  <si>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</si>
  <si>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</si>
  <si>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</si>
  <si>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</si>
  <si>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</si>
  <si>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</si>
  <si>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</si>
  <si>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</si>
  <si>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</si>
  <si>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</si>
  <si>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</si>
  <si>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</si>
  <si>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</si>
  <si>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</si>
  <si>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</si>
  <si>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</si>
  <si>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</si>
  <si>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</si>
  <si>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</si>
  <si>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</si>
  <si>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</si>
  <si>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</si>
  <si>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</si>
  <si>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</si>
  <si>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</si>
  <si>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</si>
  <si>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</si>
  <si>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</si>
  <si>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</si>
  <si>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</si>
  <si>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</si>
  <si>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</si>
  <si>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</si>
  <si>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</si>
  <si>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</si>
  <si>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</si>
  <si>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</si>
  <si>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</si>
  <si>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</si>
  <si>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</si>
  <si>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</si>
  <si>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</si>
  <si>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</si>
  <si>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</si>
  <si>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</si>
  <si>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</si>
  <si>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</si>
  <si>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</si>
  <si>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</si>
  <si>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</si>
  <si>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</si>
  <si>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</si>
  <si>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</si>
  <si>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</si>
  <si>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</si>
  <si>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</si>
  <si>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</si>
  <si>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</si>
  <si>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</si>
  <si>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</si>
  <si>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</si>
  <si>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</si>
  <si>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</si>
  <si>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</si>
  <si>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</si>
  <si>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</si>
  <si>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</si>
  <si>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</si>
  <si>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</si>
  <si>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</si>
  <si>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</si>
  <si>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</si>
  <si>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</si>
  <si>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</si>
  <si>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</si>
  <si>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</si>
  <si>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</si>
  <si>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</si>
  <si>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</si>
  <si>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</si>
  <si>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</si>
  <si>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</si>
  <si>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</si>
  <si>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</si>
  <si>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</si>
  <si>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</si>
  <si>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</si>
  <si>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</si>
  <si>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</si>
  <si>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</si>
  <si>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</si>
  <si>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</si>
  <si>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</si>
  <si>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</si>
  <si>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</si>
  <si>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</si>
  <si>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</si>
  <si>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</si>
  <si>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</si>
  <si>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</si>
  <si>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</si>
  <si>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</si>
  <si>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</si>
  <si>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</si>
  <si>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</si>
  <si>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</si>
  <si>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</si>
  <si>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</si>
  <si>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</si>
  <si>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</si>
  <si>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</si>
  <si>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</si>
  <si>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</si>
  <si>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</si>
  <si>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</si>
  <si>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</si>
  <si>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</si>
  <si>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</si>
  <si>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</si>
  <si>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</si>
  <si>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</si>
  <si>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</si>
  <si>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</si>
  <si>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</si>
  <si>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</si>
  <si>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</si>
  <si>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</si>
  <si>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</si>
  <si>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</si>
  <si>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</si>
  <si>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</si>
  <si>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</si>
  <si>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</si>
  <si>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</si>
  <si>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</si>
  <si>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</si>
  <si>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</si>
  <si>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</si>
  <si>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</si>
  <si>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</si>
  <si>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</si>
  <si>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</si>
  <si>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</si>
  <si>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</si>
  <si>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</si>
  <si>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</si>
  <si>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</si>
  <si>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</si>
  <si>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</si>
  <si>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</si>
  <si>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</si>
  <si>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</si>
  <si>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</si>
  <si>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</si>
  <si>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</si>
  <si>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</si>
  <si>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</si>
  <si>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</si>
  <si>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</si>
  <si>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</si>
  <si>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</si>
  <si>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</si>
  <si>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</si>
  <si>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</si>
  <si>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</si>
  <si>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</si>
  <si>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</si>
  <si>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</si>
  <si>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</si>
  <si>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</si>
  <si>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</si>
  <si>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</si>
  <si>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</si>
  <si>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</si>
  <si>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</si>
  <si>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</si>
  <si>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</si>
  <si>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</si>
  <si>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</si>
  <si>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</si>
  <si>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</si>
  <si>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</si>
  <si>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</si>
  <si>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</si>
  <si>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</si>
  <si>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</si>
  <si>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</si>
  <si>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</si>
  <si>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</si>
  <si>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</si>
  <si>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</si>
  <si>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</si>
  <si>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</si>
  <si>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</si>
  <si>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</si>
  <si>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</si>
  <si>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</si>
  <si>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</si>
  <si>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</si>
  <si>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</si>
  <si>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</si>
  <si>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</si>
  <si>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</si>
  <si>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</si>
  <si>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</si>
  <si>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</si>
  <si>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</si>
  <si>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</si>
  <si>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</si>
  <si>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</si>
  <si>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</si>
  <si>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</si>
  <si>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</si>
  <si>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</si>
  <si>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</si>
  <si>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</si>
  <si>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</si>
  <si>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</si>
  <si>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</si>
  <si>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</si>
  <si>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</si>
  <si>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</si>
  <si>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</si>
  <si>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</si>
  <si>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</si>
  <si>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</si>
  <si>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</si>
  <si>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</si>
  <si>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</si>
  <si>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</si>
  <si>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</si>
  <si>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</si>
  <si>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</si>
  <si>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</si>
  <si>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</si>
  <si>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</si>
  <si>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</si>
  <si>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</si>
  <si>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</si>
  <si>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</si>
  <si>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</si>
  <si>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</si>
  <si>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</si>
  <si>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</si>
  <si>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</si>
  <si>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</si>
  <si>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</si>
  <si>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</si>
  <si>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</si>
  <si>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</si>
  <si>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</si>
  <si>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</si>
  <si>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</si>
  <si>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</si>
  <si>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</si>
  <si>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</si>
  <si>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</si>
  <si>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</si>
  <si>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</si>
  <si>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</si>
  <si>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</si>
  <si>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</si>
  <si>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</si>
  <si>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</si>
  <si>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</si>
  <si>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</si>
  <si>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</si>
  <si>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</si>
  <si>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</si>
  <si>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</si>
  <si>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</si>
  <si>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</si>
  <si>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</si>
  <si>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</si>
  <si>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</si>
  <si>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</si>
  <si>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</si>
  <si>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</si>
  <si>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</si>
  <si>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</si>
  <si>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</si>
  <si>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</si>
  <si>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</si>
  <si>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</si>
  <si>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</si>
  <si>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</si>
  <si>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</si>
  <si>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</si>
  <si>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</si>
  <si>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</si>
  <si>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</si>
  <si>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</si>
  <si>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</si>
  <si>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</si>
  <si>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</si>
  <si>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</si>
  <si>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</si>
  <si>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</si>
  <si>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</si>
  <si>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</si>
  <si>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</si>
  <si>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</si>
  <si>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</si>
  <si>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</si>
  <si>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</si>
  <si>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</si>
  <si>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</si>
  <si>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</si>
  <si>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</si>
  <si>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</si>
  <si>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</si>
  <si>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</si>
  <si>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</si>
  <si>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</si>
  <si>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</si>
  <si>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</si>
  <si>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</si>
  <si>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</si>
  <si>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</si>
  <si>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</si>
  <si>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</si>
  <si>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</si>
  <si>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</si>
  <si>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</si>
  <si>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</si>
  <si>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</si>
  <si>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</si>
  <si>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</si>
  <si>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</si>
  <si>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</si>
  <si>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</si>
  <si>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</si>
  <si>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</si>
  <si>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</si>
  <si>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</si>
  <si>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</si>
  <si>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</si>
  <si>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</si>
  <si>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</si>
  <si>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</si>
  <si>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</si>
  <si>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</si>
  <si>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</si>
  <si>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</si>
  <si>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</si>
  <si>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</si>
  <si>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</si>
  <si>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</si>
  <si>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</si>
  <si>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</si>
  <si>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</si>
  <si>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</si>
  <si>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</si>
  <si>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</si>
  <si>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</si>
  <si>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</si>
  <si>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</si>
  <si>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</si>
  <si>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</si>
  <si>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</si>
  <si>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</si>
  <si>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</si>
  <si>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</si>
  <si>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</si>
  <si>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</si>
  <si>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</si>
  <si>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</si>
  <si>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</si>
  <si>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</si>
  <si>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</si>
  <si>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</si>
  <si>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</si>
  <si>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</si>
  <si>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</si>
  <si>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</si>
  <si>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</si>
  <si>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</si>
  <si>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</si>
  <si>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</si>
  <si>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</si>
  <si>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</si>
  <si>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</si>
  <si>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</si>
  <si>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</si>
  <si>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</si>
  <si>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</si>
  <si>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</si>
  <si>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</si>
  <si>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</si>
  <si>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</si>
  <si>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</si>
  <si>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</si>
  <si>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</si>
  <si>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</si>
  <si>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</si>
  <si>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</si>
  <si>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</si>
  <si>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</si>
  <si>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</si>
  <si>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</si>
  <si>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</si>
  <si>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</si>
  <si>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</si>
  <si>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</si>
  <si>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</si>
  <si>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</si>
  <si>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</si>
  <si>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</si>
  <si>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</si>
  <si>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</si>
  <si>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</si>
  <si>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</si>
  <si>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</si>
  <si>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</si>
  <si>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</si>
  <si>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</si>
  <si>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</si>
  <si>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</si>
  <si>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</si>
  <si>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</si>
  <si>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</si>
  <si>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</si>
  <si>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</si>
  <si>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</si>
  <si>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</si>
  <si>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</si>
  <si>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</si>
  <si>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</si>
  <si>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</si>
  <si>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</si>
  <si>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</si>
  <si>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</si>
  <si>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</si>
  <si>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</si>
  <si>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</si>
  <si>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</si>
  <si>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</si>
  <si>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</si>
  <si>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</si>
  <si>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</si>
  <si>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</si>
  <si>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</si>
  <si>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</si>
  <si>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</si>
  <si>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</si>
  <si>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</si>
  <si>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</si>
  <si>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</si>
  <si>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</si>
  <si>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</si>
  <si>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</si>
  <si>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</si>
  <si>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</si>
  <si>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</si>
  <si>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</si>
  <si>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</si>
  <si>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</si>
  <si>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</si>
  <si>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</si>
  <si>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</si>
  <si>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</si>
  <si>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</si>
  <si>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</si>
  <si>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</si>
  <si>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</si>
  <si>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</si>
  <si>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</si>
  <si>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</si>
  <si>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</si>
  <si>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</si>
  <si>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</si>
  <si>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</si>
  <si>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</si>
  <si>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</si>
  <si>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</si>
  <si>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</si>
  <si>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</si>
  <si>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</si>
  <si>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</si>
  <si>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</si>
  <si>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</si>
  <si>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</si>
  <si>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</si>
  <si>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</si>
  <si>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</si>
  <si>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</si>
  <si>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</si>
  <si>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</si>
  <si>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</si>
  <si>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</si>
  <si>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</si>
  <si>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</si>
  <si>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</si>
  <si>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</si>
  <si>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</si>
  <si>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</si>
  <si>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</si>
  <si>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</si>
  <si>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</si>
  <si>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</si>
  <si>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</si>
  <si>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</si>
  <si>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</si>
  <si>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</si>
  <si>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</si>
  <si>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</si>
  <si>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</si>
  <si>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</si>
  <si>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</si>
  <si>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</si>
  <si>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</si>
  <si>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</si>
  <si>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</si>
  <si>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</si>
  <si>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</si>
  <si>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</si>
  <si>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</si>
  <si>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</si>
  <si>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</si>
  <si>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</si>
  <si>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</si>
  <si>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</si>
  <si>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</si>
  <si>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</si>
  <si>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</si>
  <si>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</si>
  <si>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</si>
  <si>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</si>
  <si>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</si>
  <si>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</si>
  <si>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</si>
  <si>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</si>
  <si>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</si>
  <si>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</si>
  <si>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</si>
  <si>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</si>
  <si>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</si>
  <si>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</si>
  <si>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</si>
  <si>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</si>
  <si>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</si>
  <si>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</si>
  <si>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</si>
  <si>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</si>
  <si>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</si>
  <si>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</si>
  <si>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</si>
  <si>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</si>
  <si>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</si>
  <si>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</si>
  <si>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</si>
  <si>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</si>
  <si>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</si>
  <si>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</si>
  <si>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</si>
  <si>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</si>
  <si>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</si>
  <si>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</si>
  <si>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</si>
  <si>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</si>
  <si>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</si>
  <si>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</si>
  <si>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</si>
  <si>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</si>
  <si>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</si>
  <si>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</si>
  <si>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</si>
  <si>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</si>
  <si>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</si>
  <si>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</si>
  <si>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</si>
  <si>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</si>
  <si>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</si>
  <si>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</si>
  <si>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</si>
  <si>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</si>
  <si>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</si>
  <si>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</si>
  <si>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</si>
  <si>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</si>
  <si>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</si>
  <si>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</si>
  <si>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</si>
  <si>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</si>
  <si>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</si>
  <si>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</si>
  <si>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</si>
  <si>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</si>
  <si>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</si>
  <si>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</si>
  <si>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</si>
  <si>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</si>
  <si>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</si>
  <si>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</si>
  <si>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</si>
  <si>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</si>
  <si>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</si>
  <si>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</si>
  <si>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</si>
  <si>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</si>
  <si>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</si>
  <si>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</si>
  <si>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</si>
  <si>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</si>
  <si>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</si>
  <si>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</si>
  <si>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</si>
  <si>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</si>
  <si>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</si>
  <si>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</si>
  <si>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</si>
  <si>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</si>
  <si>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</si>
  <si>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</si>
  <si>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</si>
  <si>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</si>
  <si>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</si>
  <si>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</si>
  <si>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</si>
  <si>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</si>
  <si>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</si>
  <si>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</si>
  <si>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</si>
  <si>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</si>
  <si>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</si>
  <si>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</si>
  <si>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</si>
  <si>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</si>
  <si>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</si>
  <si>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</si>
  <si>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</si>
  <si>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</si>
  <si>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</si>
  <si>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</si>
  <si>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</si>
  <si>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</si>
  <si>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</si>
  <si>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</si>
  <si>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</si>
  <si>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</si>
  <si>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</si>
  <si>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</si>
  <si>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</si>
  <si>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</si>
  <si>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</si>
  <si>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</si>
  <si>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</si>
  <si>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</si>
  <si>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</si>
  <si>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</si>
  <si>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</si>
  <si>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</si>
  <si>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</si>
  <si>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</si>
  <si>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</si>
  <si>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</si>
  <si>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</si>
  <si>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</si>
  <si>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</si>
  <si>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</si>
  <si>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</si>
  <si>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</si>
  <si>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</si>
  <si>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</si>
  <si>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</si>
  <si>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</si>
  <si>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</si>
  <si>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</si>
  <si>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</si>
  <si>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</si>
  <si>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</si>
  <si>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</si>
  <si>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</si>
  <si>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</si>
  <si>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</si>
  <si>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</si>
  <si>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</si>
  <si>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</si>
  <si>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</si>
  <si>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</si>
  <si>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</si>
  <si>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</si>
  <si>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</si>
  <si>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</si>
  <si>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</si>
  <si>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</si>
  <si>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</si>
  <si>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</si>
  <si>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</si>
  <si>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</si>
  <si>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</si>
  <si>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</si>
  <si>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</si>
  <si>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</si>
  <si>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</si>
  <si>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</si>
  <si>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</si>
  <si>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</si>
  <si>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</si>
  <si>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</si>
  <si>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</si>
  <si>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</si>
  <si>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</si>
  <si>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</si>
  <si>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</si>
  <si>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</si>
  <si>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</si>
  <si>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</si>
  <si>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</si>
  <si>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</si>
  <si>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</si>
  <si>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</si>
  <si>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</si>
  <si>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</si>
  <si>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</si>
  <si>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</si>
  <si>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</si>
  <si>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</si>
  <si>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</si>
  <si>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</si>
  <si>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</si>
  <si>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</si>
  <si>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</si>
  <si>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</si>
  <si>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</si>
  <si>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</si>
  <si>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</si>
  <si>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</si>
  <si>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</si>
  <si>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</si>
  <si>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</si>
  <si>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</si>
  <si>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</si>
  <si>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</si>
  <si>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</si>
  <si>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</si>
  <si>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</si>
  <si>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</si>
  <si>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</si>
  <si>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</si>
  <si>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</si>
  <si>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</si>
  <si>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</si>
  <si>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</si>
  <si>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</si>
  <si>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</si>
  <si>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</si>
  <si>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</si>
  <si>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</si>
  <si>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</si>
  <si>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</si>
  <si>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</si>
  <si>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</si>
  <si>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</si>
  <si>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</si>
  <si>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</si>
  <si>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</si>
  <si>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</si>
  <si>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</si>
  <si>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</si>
  <si>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</si>
  <si>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</si>
  <si>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</si>
  <si>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</si>
  <si>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</si>
  <si>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</si>
  <si>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</si>
  <si>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</si>
  <si>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</si>
  <si>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</si>
  <si>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</si>
  <si>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</si>
  <si>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</si>
  <si>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</si>
  <si>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</si>
  <si>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</si>
  <si>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</si>
  <si>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</si>
  <si>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</si>
  <si>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</si>
  <si>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</si>
  <si>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</si>
  <si>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</si>
  <si>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</si>
  <si>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</si>
  <si>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</si>
  <si>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</si>
  <si>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</si>
  <si>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</si>
  <si>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</si>
  <si>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</si>
  <si>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</si>
  <si>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</si>
  <si>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</si>
  <si>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</si>
  <si>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</si>
  <si>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</si>
  <si>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</si>
  <si>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</si>
  <si>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</si>
  <si>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</si>
  <si>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</si>
  <si>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</si>
  <si>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</si>
  <si>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</si>
  <si>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</si>
  <si>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</si>
  <si>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</si>
  <si>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</si>
  <si>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</si>
  <si>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</si>
  <si>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</si>
  <si>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</si>
  <si>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</si>
  <si>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</si>
  <si>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</si>
  <si>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</si>
  <si>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</si>
  <si>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</si>
  <si>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</si>
  <si>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</si>
  <si>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</si>
  <si>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</si>
  <si>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</si>
  <si>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</si>
  <si>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</si>
  <si>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</si>
  <si>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</si>
  <si>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</si>
  <si>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</si>
  <si>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</si>
  <si>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</si>
  <si>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</si>
  <si>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</si>
  <si>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</si>
  <si>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</si>
  <si>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</si>
  <si>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</si>
  <si>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</si>
  <si>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</si>
  <si>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</si>
  <si>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</si>
  <si>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</si>
  <si>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</si>
  <si>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</si>
  <si>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</si>
  <si>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</si>
  <si>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</si>
  <si>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</si>
  <si>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</si>
  <si>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</si>
  <si>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</si>
  <si>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</si>
  <si>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</si>
  <si>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</si>
  <si>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</si>
  <si>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</si>
  <si>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</si>
  <si>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</si>
  <si>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</si>
  <si>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</si>
  <si>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</si>
  <si>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</si>
  <si>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</si>
  <si>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</si>
  <si>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</si>
  <si>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</si>
  <si>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</si>
  <si>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</si>
  <si>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</si>
  <si>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</si>
  <si>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</si>
  <si>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</si>
  <si>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</si>
  <si>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</si>
  <si>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</si>
  <si>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</si>
  <si>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</si>
  <si>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</si>
  <si>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</si>
  <si>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</si>
  <si>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</si>
  <si>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</si>
  <si>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</si>
  <si>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</si>
  <si>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</si>
  <si>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</si>
  <si>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</si>
  <si>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</si>
  <si>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</si>
  <si>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</si>
  <si>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</si>
  <si>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</si>
  <si>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</si>
  <si>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</si>
  <si>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</si>
  <si>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</si>
  <si>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</si>
  <si>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</si>
  <si>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</si>
  <si>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</si>
  <si>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</si>
  <si>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</si>
  <si>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</si>
  <si>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</si>
  <si>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</si>
  <si>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</si>
  <si>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</si>
  <si>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</si>
  <si>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</si>
  <si>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</si>
  <si>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</si>
  <si>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</si>
  <si>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</si>
  <si>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</si>
  <si>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</si>
  <si>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</si>
  <si>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</si>
  <si>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</si>
  <si>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</si>
  <si>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</si>
  <si>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</si>
  <si>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</si>
  <si>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</si>
  <si>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</si>
  <si>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</si>
  <si>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</si>
  <si>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</si>
  <si>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</si>
  <si>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</si>
  <si>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</si>
  <si>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</si>
  <si>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</si>
  <si>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</si>
  <si>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</si>
  <si>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</si>
  <si>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</si>
  <si>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</si>
  <si>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</si>
  <si>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</si>
  <si>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</si>
  <si>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</si>
  <si>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</si>
  <si>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</si>
  <si>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</si>
  <si>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</si>
  <si>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</si>
  <si>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</si>
  <si>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</si>
  <si>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</si>
  <si>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</si>
  <si>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</si>
  <si>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</si>
  <si>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</si>
  <si>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</si>
  <si>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</si>
  <si>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</si>
  <si>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</si>
  <si>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</si>
  <si>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</si>
  <si>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</si>
  <si>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</si>
  <si>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</si>
  <si>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</si>
  <si>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</si>
  <si>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</si>
  <si>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</si>
  <si>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</si>
  <si>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</si>
  <si>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</si>
  <si>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</si>
  <si>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</si>
  <si>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</si>
  <si>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</si>
  <si>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</si>
  <si>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</si>
  <si>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</si>
  <si>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</si>
  <si>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</si>
  <si>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</si>
  <si>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</si>
  <si>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</si>
  <si>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</si>
  <si>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</si>
  <si>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</si>
  <si>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</si>
  <si>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</si>
  <si>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</si>
  <si>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</si>
  <si>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</si>
  <si>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</si>
  <si>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</si>
  <si>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</si>
  <si>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</si>
  <si>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</si>
  <si>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</si>
  <si>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</si>
  <si>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</si>
  <si>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</si>
  <si>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</si>
  <si>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</si>
  <si>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</si>
  <si>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</si>
  <si>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</si>
  <si>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</si>
  <si>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</si>
  <si>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</si>
  <si>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</si>
  <si>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</si>
  <si>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</si>
  <si>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</si>
  <si>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</si>
  <si>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</si>
  <si>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</si>
  <si>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</si>
  <si>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</si>
  <si>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</si>
  <si>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</si>
  <si>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</si>
  <si>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</si>
  <si>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</si>
  <si>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</si>
  <si>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</si>
  <si>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</si>
  <si>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</si>
  <si>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</si>
  <si>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</si>
  <si>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</si>
  <si>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</si>
  <si>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</si>
  <si>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</si>
  <si>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</si>
  <si>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</si>
  <si>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</si>
  <si>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</si>
  <si>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</si>
  <si>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</si>
  <si>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</si>
  <si>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</si>
  <si>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</si>
  <si>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</si>
  <si>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</si>
  <si>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</si>
  <si>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</si>
  <si>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</si>
  <si>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</si>
  <si>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</si>
  <si>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</si>
  <si>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</si>
  <si>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</si>
  <si>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</si>
  <si>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</si>
  <si>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</si>
  <si>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</si>
  <si>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</si>
  <si>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</si>
  <si>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</si>
  <si>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</si>
  <si>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</si>
  <si>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</si>
  <si>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</si>
  <si>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</si>
  <si>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</si>
  <si>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</si>
  <si>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</si>
  <si>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</si>
  <si>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</si>
  <si>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</si>
  <si>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</si>
  <si>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</si>
  <si>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</si>
  <si>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</si>
  <si>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</si>
  <si>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</si>
  <si>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</si>
  <si>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</si>
  <si>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</si>
  <si>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</si>
  <si>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</si>
  <si>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</si>
  <si>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</si>
  <si>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</si>
  <si>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</si>
  <si>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</si>
  <si>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</si>
  <si>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</si>
  <si>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</si>
  <si>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</si>
  <si>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</si>
  <si>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</si>
  <si>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</si>
  <si>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</si>
  <si>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</si>
  <si>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</si>
  <si>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</si>
  <si>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</si>
  <si>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</si>
  <si>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</si>
  <si>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</si>
  <si>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</si>
  <si>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</si>
  <si>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</si>
  <si>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</si>
  <si>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</si>
  <si>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</si>
  <si>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</si>
  <si>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</si>
  <si>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</si>
  <si>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</si>
  <si>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</si>
  <si>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</si>
  <si>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</si>
  <si>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</si>
  <si>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</si>
  <si>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</si>
  <si>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</si>
  <si>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</si>
  <si>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</si>
  <si>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</si>
  <si>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</si>
  <si>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</si>
  <si>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</si>
  <si>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</si>
  <si>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</si>
  <si>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</si>
  <si>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</si>
  <si>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</si>
  <si>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</si>
  <si>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</si>
  <si>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</si>
  <si>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</si>
  <si>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</si>
  <si>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</si>
  <si>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</si>
  <si>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</si>
  <si>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</si>
  <si>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</si>
  <si>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</si>
  <si>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</si>
  <si>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</si>
  <si>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</si>
  <si>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</si>
  <si>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</si>
  <si>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</si>
  <si>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</si>
  <si>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</si>
  <si>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</si>
  <si>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</si>
  <si>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</si>
  <si>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</si>
  <si>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</si>
  <si>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</si>
  <si>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</si>
  <si>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</si>
  <si>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</si>
  <si>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</si>
  <si>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</si>
  <si>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</si>
  <si>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</si>
  <si>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</si>
  <si>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</si>
  <si>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</si>
  <si>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</si>
  <si>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</si>
  <si>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</si>
  <si>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</si>
  <si>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</si>
  <si>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</si>
  <si>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</si>
  <si>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</si>
  <si>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</si>
  <si>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</si>
  <si>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</si>
  <si>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</si>
  <si>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</si>
  <si>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</si>
  <si>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</si>
  <si>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</si>
  <si>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</si>
  <si>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</si>
  <si>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</si>
  <si>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</si>
  <si>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</si>
  <si>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</si>
  <si>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</si>
  <si>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</si>
  <si>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</si>
  <si>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</si>
  <si>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</si>
  <si>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</si>
  <si>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</si>
  <si>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</si>
  <si>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</si>
  <si>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</si>
  <si>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</si>
  <si>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</si>
  <si>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</si>
  <si>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</si>
  <si>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</si>
  <si>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</si>
  <si>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</si>
  <si>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</si>
  <si>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</si>
  <si>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</si>
  <si>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</si>
  <si>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</si>
  <si>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</si>
  <si>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</si>
  <si>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</si>
  <si>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</si>
  <si>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</si>
  <si>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</si>
  <si>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</si>
  <si>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</si>
  <si>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</si>
  <si>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</si>
  <si>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</si>
  <si>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</si>
  <si>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</si>
  <si>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</si>
  <si>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</si>
  <si>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</si>
  <si>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</si>
  <si>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</si>
  <si>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</si>
  <si>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</si>
  <si>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</si>
  <si>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</si>
  <si>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</si>
  <si>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</si>
  <si>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</si>
  <si>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</si>
  <si>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</si>
  <si>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</si>
  <si>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</si>
  <si>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</si>
  <si>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</si>
  <si>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</si>
  <si>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</si>
  <si>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</si>
  <si>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</si>
  <si>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</si>
  <si>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</si>
  <si>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</si>
  <si>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</si>
  <si>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</si>
  <si>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</si>
  <si>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</si>
  <si>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</si>
  <si>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</si>
  <si>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</si>
  <si>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</si>
  <si>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</si>
  <si>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</si>
  <si>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</si>
  <si>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</si>
  <si>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</si>
  <si>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</si>
  <si>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</si>
  <si>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</si>
  <si>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</si>
  <si>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</si>
  <si>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</si>
  <si>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</si>
  <si>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</si>
  <si>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</si>
  <si>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</si>
  <si>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</si>
  <si>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</si>
  <si>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</si>
  <si>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</si>
  <si>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</si>
  <si>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</si>
  <si>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</si>
  <si>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</si>
  <si>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</si>
  <si>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</si>
  <si>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</si>
  <si>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</si>
  <si>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</si>
  <si>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</si>
  <si>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</si>
  <si>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</si>
  <si>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</si>
  <si>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</si>
  <si>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</si>
  <si>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</si>
  <si>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</si>
  <si>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</si>
  <si>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</si>
  <si>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</si>
  <si>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</si>
  <si>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</si>
  <si>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</si>
  <si>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</si>
  <si>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</si>
  <si>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</si>
  <si>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</si>
  <si>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</si>
  <si>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</si>
  <si>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</si>
  <si>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</si>
  <si>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</si>
  <si>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</si>
  <si>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</si>
  <si>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</si>
  <si>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</si>
  <si>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</si>
  <si>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</si>
  <si>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</si>
  <si>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</si>
  <si>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</si>
  <si>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</si>
  <si>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</si>
  <si>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</si>
  <si>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</si>
  <si>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</si>
  <si>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</si>
  <si>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</si>
  <si>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</si>
  <si>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</si>
  <si>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</si>
  <si>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</si>
  <si>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</si>
  <si>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</si>
  <si>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</si>
  <si>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</si>
  <si>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</si>
  <si>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</si>
  <si>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</si>
  <si>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</si>
  <si>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</si>
  <si>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</si>
  <si>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</si>
  <si>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</si>
  <si>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</si>
  <si>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</si>
  <si>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</si>
  <si>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</si>
  <si>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</si>
  <si>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</si>
  <si>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</si>
  <si>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</si>
  <si>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</si>
  <si>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</si>
  <si>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</si>
  <si>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</si>
  <si>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</si>
  <si>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</si>
  <si>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</si>
  <si>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</si>
  <si>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</si>
  <si>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</si>
  <si>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</si>
  <si>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</si>
  <si>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</si>
  <si>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</si>
  <si>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</si>
  <si>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</si>
  <si>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</si>
  <si>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</si>
  <si>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</si>
  <si>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</si>
  <si>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</si>
  <si>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</si>
  <si>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</si>
  <si>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</si>
  <si>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</si>
  <si>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</si>
  <si>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</si>
  <si>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</si>
  <si>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</si>
  <si>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</si>
  <si>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</si>
  <si>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</si>
  <si>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</si>
  <si>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</si>
  <si>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</si>
  <si>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</si>
  <si>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</si>
  <si>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</si>
  <si>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</si>
  <si>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</si>
  <si>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</si>
  <si>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</si>
  <si>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</si>
  <si>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</si>
  <si>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</si>
  <si>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</si>
  <si>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</si>
  <si>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</si>
  <si>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</si>
  <si>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</si>
  <si>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</si>
  <si>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</si>
  <si>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</si>
  <si>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</si>
  <si>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</si>
  <si>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</si>
  <si>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</si>
  <si>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</si>
  <si>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</si>
  <si>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</si>
  <si>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</si>
  <si>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</si>
  <si>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</si>
  <si>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</si>
  <si>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</si>
  <si>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</si>
  <si>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</si>
  <si>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</si>
  <si>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</si>
  <si>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</si>
  <si>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</si>
  <si>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</si>
  <si>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</si>
  <si>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</si>
  <si>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</si>
  <si>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</si>
  <si>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</si>
  <si>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</si>
  <si>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</si>
  <si>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</si>
  <si>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</si>
  <si>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</si>
  <si>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</si>
  <si>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</si>
  <si>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</si>
  <si>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</si>
  <si>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</si>
  <si>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</si>
  <si>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</si>
  <si>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</si>
  <si>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</si>
  <si>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</si>
  <si>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</si>
  <si>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</si>
  <si>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</si>
  <si>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</si>
  <si>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</si>
  <si>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</si>
  <si>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</si>
  <si>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</si>
  <si>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</si>
  <si>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</si>
  <si>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</si>
  <si>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</si>
  <si>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</si>
  <si>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</si>
  <si>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</si>
  <si>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</si>
  <si>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</si>
  <si>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</si>
  <si>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</si>
  <si>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</si>
  <si>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</si>
  <si>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</si>
  <si>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</si>
  <si>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</si>
  <si>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</si>
  <si>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</si>
  <si>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</si>
  <si>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</si>
  <si>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</si>
  <si>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</si>
  <si>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</si>
  <si>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</si>
  <si>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</si>
  <si>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</si>
  <si>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</si>
  <si>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</si>
  <si>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</si>
  <si>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</si>
  <si>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</si>
  <si>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</si>
  <si>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</si>
  <si>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</si>
  <si>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</si>
  <si>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</si>
  <si>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</si>
  <si>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</si>
  <si>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</si>
  <si>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</si>
  <si>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</si>
  <si>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</si>
  <si>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</si>
  <si>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</si>
  <si>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</si>
  <si>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</si>
  <si>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</si>
  <si>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</si>
  <si>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</si>
  <si>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</si>
  <si>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</si>
  <si>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</si>
  <si>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</si>
  <si>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</si>
  <si>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</si>
  <si>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</si>
  <si>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</si>
  <si>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</si>
  <si>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</si>
  <si>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</si>
  <si>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</si>
  <si>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</si>
  <si>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</si>
  <si>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</si>
  <si>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</si>
  <si>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</si>
  <si>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</si>
  <si>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</si>
  <si>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</si>
  <si>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</si>
  <si>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</si>
  <si>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</si>
  <si>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</si>
  <si>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</si>
  <si>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</si>
  <si>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</si>
  <si>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</si>
  <si>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</si>
  <si>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</si>
  <si>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</si>
  <si>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</si>
  <si>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</si>
  <si>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</si>
  <si>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</si>
  <si>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</si>
  <si>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</si>
  <si>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</si>
  <si>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</si>
  <si>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</si>
  <si>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</si>
  <si>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</si>
  <si>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</si>
  <si>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</si>
  <si>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</si>
  <si>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</si>
  <si>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</si>
  <si>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</si>
  <si>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</si>
  <si>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</si>
  <si>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</si>
  <si>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</si>
  <si>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</si>
  <si>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</si>
  <si>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</si>
  <si>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</si>
  <si>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</si>
  <si>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</si>
  <si>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</si>
  <si>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</si>
  <si>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</si>
  <si>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</si>
  <si>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</si>
  <si>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</si>
  <si>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</si>
  <si>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</si>
  <si>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</si>
  <si>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</si>
  <si>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</si>
  <si>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</si>
  <si>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</si>
  <si>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</si>
  <si>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</si>
  <si>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</si>
  <si>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</si>
  <si>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</si>
  <si>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</si>
  <si>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</si>
  <si>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</si>
  <si>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</si>
  <si>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</si>
  <si>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</si>
  <si>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</si>
  <si>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</si>
  <si>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</si>
  <si>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</si>
  <si>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</si>
  <si>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</si>
  <si>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</si>
  <si>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</si>
  <si>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</si>
  <si>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</si>
  <si>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</si>
  <si>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</si>
  <si>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</si>
  <si>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</si>
  <si>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</si>
  <si>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</si>
  <si>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</si>
  <si>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</si>
  <si>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</si>
  <si>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</si>
  <si>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</si>
  <si>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</si>
  <si>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</si>
  <si>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</si>
  <si>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</si>
  <si>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</si>
  <si>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</si>
  <si>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</si>
  <si>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</si>
  <si>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</si>
  <si>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</si>
  <si>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</si>
  <si>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</si>
  <si>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</si>
  <si>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</si>
  <si>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</si>
  <si>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</si>
  <si>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</si>
  <si>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</si>
  <si>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</si>
  <si>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</si>
  <si>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</si>
  <si>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</si>
  <si>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</si>
  <si>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</si>
  <si>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</si>
  <si>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</si>
  <si>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</si>
  <si>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</si>
  <si>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</si>
  <si>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</si>
  <si>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</si>
  <si>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</si>
  <si>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</si>
  <si>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</si>
  <si>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</si>
  <si>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</si>
  <si>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</si>
  <si>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</si>
  <si>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</si>
  <si>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</si>
  <si>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</si>
  <si>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</si>
  <si>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</si>
  <si>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</si>
  <si>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</si>
  <si>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</si>
  <si>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</si>
  <si>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</si>
  <si>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</si>
  <si>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</si>
  <si>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</si>
  <si>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</si>
  <si>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</si>
  <si>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</si>
  <si>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</si>
  <si>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</si>
  <si>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</si>
  <si>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</si>
  <si>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</si>
  <si>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</si>
  <si>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</si>
  <si>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</si>
  <si>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</si>
  <si>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</si>
  <si>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</si>
  <si>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</si>
  <si>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</si>
  <si>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</si>
  <si>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</si>
  <si>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</si>
  <si>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</si>
  <si>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</si>
  <si>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</si>
  <si>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</si>
  <si>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</si>
  <si>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</si>
  <si>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</si>
  <si>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</si>
  <si>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</si>
  <si>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</si>
  <si>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</si>
  <si>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</si>
  <si>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</si>
  <si>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</si>
  <si>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</si>
  <si>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</si>
  <si>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</si>
  <si>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</si>
  <si>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</si>
  <si>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</si>
  <si>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</si>
  <si>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</si>
  <si>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</si>
  <si>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</si>
  <si>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</si>
  <si>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</si>
  <si>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</si>
  <si>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</si>
  <si>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</si>
  <si>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</si>
  <si>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</si>
  <si>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</si>
  <si>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</si>
  <si>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</si>
  <si>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</si>
  <si>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</si>
  <si>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</si>
  <si>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</si>
  <si>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</si>
  <si>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</si>
  <si>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</si>
  <si>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</si>
  <si>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</si>
  <si>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</si>
  <si>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</si>
  <si>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</si>
  <si>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</si>
  <si>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</si>
  <si>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</si>
  <si>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</si>
  <si>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</si>
  <si>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</si>
  <si>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</si>
  <si>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</si>
  <si>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</si>
  <si>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</si>
  <si>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</si>
  <si>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</si>
  <si>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</si>
  <si>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</si>
  <si>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</si>
  <si>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</si>
  <si>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</si>
  <si>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</si>
  <si>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</si>
  <si>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</si>
  <si>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</si>
  <si>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</si>
  <si>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</si>
  <si>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</si>
  <si>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</si>
  <si>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</si>
  <si>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</si>
  <si>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</si>
  <si>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</si>
  <si>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</si>
  <si>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</si>
  <si>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</si>
  <si>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</si>
  <si>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</si>
  <si>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</si>
  <si>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</si>
  <si>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</si>
  <si>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</si>
  <si>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</si>
  <si>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</si>
  <si>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</si>
  <si>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</si>
  <si>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</si>
  <si>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</si>
  <si>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</si>
  <si>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</si>
  <si>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</si>
  <si>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</si>
  <si>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</si>
  <si>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</si>
  <si>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</si>
  <si>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</si>
  <si>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</si>
  <si>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</si>
  <si>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</si>
  <si>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</si>
  <si>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</si>
  <si>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</si>
  <si>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</si>
  <si>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</si>
  <si>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</si>
  <si>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</si>
  <si>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</si>
  <si>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</si>
  <si>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</si>
  <si>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</si>
  <si>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</si>
  <si>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</si>
  <si>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</si>
  <si>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</si>
  <si>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</si>
  <si>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</si>
  <si>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</si>
  <si>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</si>
  <si>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</si>
  <si>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</si>
  <si>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</si>
  <si>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</si>
  <si>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</si>
  <si>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</si>
  <si>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</si>
  <si>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</si>
  <si>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</si>
  <si>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</si>
  <si>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</si>
  <si>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</si>
  <si>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</si>
  <si>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</si>
  <si>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</si>
  <si>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</si>
  <si>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</si>
  <si>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</si>
  <si>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</si>
  <si>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</si>
  <si>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</si>
  <si>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</si>
  <si>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</si>
  <si>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</si>
  <si>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</si>
  <si>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</si>
  <si>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</si>
  <si>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</si>
  <si>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</si>
  <si>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</si>
  <si>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</si>
  <si>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</si>
  <si>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</si>
  <si>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</si>
  <si>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</si>
  <si>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</si>
  <si>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</si>
  <si>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</si>
  <si>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</si>
  <si>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</si>
  <si>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</si>
  <si>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</si>
  <si>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</si>
  <si>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</si>
  <si>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</si>
  <si>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</si>
  <si>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</si>
  <si>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</si>
  <si>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</si>
  <si>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</si>
  <si>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</si>
  <si>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</si>
  <si>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</si>
  <si>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</si>
  <si>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</si>
  <si>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</si>
  <si>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</si>
  <si>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</si>
  <si>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</si>
  <si>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</si>
  <si>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</si>
  <si>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</si>
  <si>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</si>
  <si>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</si>
  <si>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</si>
  <si>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</si>
  <si>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</si>
  <si>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</si>
  <si>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</si>
  <si>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</si>
  <si>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</si>
  <si>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</si>
  <si>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</si>
  <si>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</si>
  <si>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</si>
  <si>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</si>
  <si>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</si>
  <si>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</si>
  <si>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</si>
  <si>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</si>
  <si>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</si>
  <si>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</si>
  <si>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</si>
  <si>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</si>
  <si>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</si>
  <si>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</si>
  <si>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</si>
  <si>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</si>
  <si>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</si>
  <si>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</si>
  <si>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</si>
  <si>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</si>
  <si>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</si>
  <si>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</si>
  <si>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</si>
  <si>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</si>
  <si>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</si>
  <si>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</si>
  <si>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</si>
  <si>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</si>
  <si>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</si>
  <si>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</si>
  <si>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</si>
  <si>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</si>
  <si>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</si>
  <si>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</si>
  <si>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</si>
  <si>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</si>
  <si>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</si>
  <si>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</si>
  <si>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</si>
  <si>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</si>
  <si>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</si>
  <si>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</si>
  <si>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</si>
  <si>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</si>
  <si>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</si>
  <si>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</si>
  <si>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</si>
  <si>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</si>
  <si>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</si>
  <si>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</si>
  <si>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</si>
  <si>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</si>
  <si>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</si>
  <si>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</si>
  <si>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</si>
  <si>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</si>
  <si>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</si>
  <si>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</si>
  <si>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</si>
  <si>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</si>
  <si>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</si>
  <si>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</si>
  <si>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</si>
  <si>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</si>
  <si>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</si>
  <si>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</si>
  <si>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</si>
  <si>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</si>
  <si>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</si>
  <si>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</si>
  <si>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</si>
  <si>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</si>
  <si>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</si>
  <si>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</si>
  <si>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</si>
  <si>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</si>
  <si>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</si>
  <si>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</si>
  <si>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</si>
  <si>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</si>
  <si>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</si>
  <si>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</si>
  <si>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</si>
  <si>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</si>
  <si>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</si>
  <si>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</si>
  <si>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</si>
  <si>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</si>
  <si>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</si>
  <si>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</si>
  <si>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</si>
  <si>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</si>
  <si>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</si>
  <si>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</si>
  <si>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</si>
  <si>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</si>
  <si>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</si>
  <si>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</si>
  <si>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</si>
  <si>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</si>
  <si>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</si>
  <si>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</si>
  <si>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</si>
  <si>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</si>
  <si>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</si>
  <si>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</si>
  <si>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</si>
  <si>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</si>
  <si>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</si>
  <si>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</si>
  <si>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</si>
  <si>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</si>
  <si>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</si>
  <si>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</si>
  <si>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</si>
  <si>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</si>
  <si>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</si>
  <si>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</si>
  <si>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</si>
  <si>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</si>
  <si>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</si>
  <si>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</si>
  <si>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</si>
  <si>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</si>
  <si>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</si>
  <si>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</si>
  <si>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</si>
  <si>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</si>
  <si>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</si>
  <si>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</si>
  <si>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</si>
  <si>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</si>
  <si>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</si>
  <si>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</si>
  <si>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</si>
  <si>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</si>
  <si>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</si>
  <si>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</si>
  <si>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</si>
  <si>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</si>
  <si>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</si>
  <si>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</si>
  <si>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</si>
  <si>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</si>
  <si>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</si>
  <si>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</si>
  <si>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</si>
  <si>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</si>
  <si>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</si>
  <si>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</si>
  <si>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</si>
  <si>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</si>
  <si>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</si>
  <si>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</si>
  <si>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</si>
  <si>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</si>
  <si>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</si>
  <si>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</si>
  <si>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</si>
  <si>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</si>
  <si>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</si>
  <si>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</si>
  <si>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</si>
  <si>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</si>
  <si>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</si>
  <si>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</si>
  <si>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</si>
  <si>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</si>
  <si>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</si>
  <si>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</si>
  <si>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</si>
  <si>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</si>
  <si>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</si>
  <si>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</si>
  <si>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</si>
  <si>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</si>
  <si>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</si>
  <si>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</si>
  <si>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</si>
  <si>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</si>
  <si>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</si>
  <si>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</si>
  <si>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</si>
  <si>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</si>
  <si>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</si>
  <si>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</si>
  <si>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</si>
  <si>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</si>
  <si>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</si>
  <si>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</si>
  <si>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</si>
  <si>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</si>
  <si>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</si>
  <si>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</si>
  <si>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</si>
  <si>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</si>
  <si>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</si>
  <si>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</si>
  <si>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</si>
  <si>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</si>
  <si>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</si>
  <si>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</si>
  <si>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</si>
  <si>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</si>
  <si>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</si>
  <si>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</si>
  <si>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</si>
  <si>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</si>
  <si>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</si>
  <si>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</si>
  <si>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</si>
  <si>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</si>
  <si>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</si>
  <si>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</si>
  <si>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</si>
  <si>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</si>
  <si>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</si>
  <si>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</si>
  <si>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</si>
  <si>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</si>
  <si>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</si>
  <si>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</si>
  <si>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</si>
  <si>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</si>
  <si>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</si>
  <si>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</si>
  <si>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</si>
  <si>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</si>
  <si>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</si>
  <si>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</si>
  <si>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</si>
  <si>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</si>
  <si>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</si>
  <si>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</si>
  <si>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</si>
  <si>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</si>
  <si>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</si>
  <si>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</si>
  <si>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</si>
  <si>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</si>
  <si>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</si>
  <si>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</si>
  <si>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</si>
  <si>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</si>
  <si>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</si>
  <si>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</si>
  <si>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</si>
  <si>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</si>
  <si>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</si>
  <si>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</si>
  <si>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</si>
  <si>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</si>
  <si>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</si>
  <si>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</si>
  <si>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</si>
  <si>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</si>
  <si>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</si>
  <si>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</si>
  <si>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</si>
  <si>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</si>
  <si>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</si>
  <si>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</si>
  <si>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</si>
  <si>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</si>
  <si>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</si>
  <si>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</si>
  <si>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</si>
  <si>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</si>
  <si>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</si>
  <si>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</si>
  <si>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</si>
  <si>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</si>
  <si>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</si>
  <si>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</si>
  <si>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</si>
  <si>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</si>
  <si>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</si>
  <si>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</si>
  <si>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</si>
  <si>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</si>
  <si>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</si>
  <si>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</si>
  <si>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</si>
  <si>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</si>
  <si>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</si>
  <si>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</si>
  <si>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</si>
  <si>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</si>
  <si>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</si>
  <si>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</si>
  <si>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</si>
  <si>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</si>
  <si>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</si>
  <si>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</si>
  <si>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</si>
  <si>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</si>
  <si>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</si>
  <si>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</si>
  <si>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</si>
  <si>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</si>
  <si>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</si>
  <si>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</si>
  <si>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</si>
  <si>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</si>
  <si>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</si>
  <si>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</si>
  <si>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</si>
  <si>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</si>
  <si>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</si>
  <si>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</si>
  <si>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</si>
  <si>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</si>
  <si>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</si>
  <si>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</si>
  <si>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</si>
  <si>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</si>
  <si>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</si>
  <si>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</si>
  <si>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</si>
  <si>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</si>
  <si>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</si>
  <si>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</si>
  <si>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</si>
  <si>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</si>
  <si>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</si>
  <si>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</si>
  <si>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</si>
  <si>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</si>
  <si>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</si>
  <si>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</si>
  <si>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</si>
  <si>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</si>
  <si>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</si>
  <si>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</si>
  <si>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</si>
  <si>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</si>
  <si>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</si>
  <si>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</si>
  <si>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</si>
  <si>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</si>
  <si>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</si>
  <si>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</si>
  <si>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</si>
  <si>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</si>
  <si>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</si>
  <si>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</si>
  <si>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</si>
  <si>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</si>
  <si>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</si>
  <si>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</si>
  <si>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</si>
  <si>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</si>
  <si>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</si>
  <si>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</si>
  <si>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</si>
  <si>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</si>
  <si>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</si>
  <si>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</si>
  <si>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</si>
  <si>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</si>
  <si>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</si>
  <si>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</si>
  <si>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</si>
  <si>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</si>
  <si>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</si>
  <si>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</si>
  <si>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</si>
  <si>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</si>
  <si>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</si>
  <si>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</si>
  <si>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</si>
  <si>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</si>
  <si>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</si>
  <si>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</si>
  <si>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</si>
  <si>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</si>
  <si>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</si>
  <si>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</si>
  <si>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</si>
  <si>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</si>
  <si>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</si>
  <si>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</si>
  <si>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</si>
  <si>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</si>
  <si>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</si>
  <si>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</si>
  <si>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</si>
  <si>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</si>
  <si>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</si>
  <si>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</si>
  <si>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</si>
  <si>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</si>
  <si>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</si>
  <si>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</si>
  <si>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</si>
  <si>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</si>
  <si>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</si>
  <si>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</si>
  <si>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</si>
  <si>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</si>
  <si>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</si>
  <si>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</si>
  <si>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</si>
  <si>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</si>
  <si>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</si>
  <si>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</si>
  <si>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</si>
  <si>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</si>
  <si>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</si>
  <si>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</si>
  <si>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</si>
  <si>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</si>
  <si>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</si>
  <si>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</si>
  <si>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</si>
  <si>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</si>
  <si>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</si>
  <si>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</si>
  <si>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</si>
  <si>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</si>
  <si>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</si>
  <si>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</si>
  <si>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</si>
  <si>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</si>
  <si>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</si>
  <si>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</si>
  <si>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</si>
  <si>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</si>
  <si>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</si>
  <si>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</si>
  <si>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</si>
  <si>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</si>
  <si>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</si>
  <si>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</si>
  <si>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</si>
  <si>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</si>
  <si>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</si>
  <si>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</si>
  <si>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</si>
  <si>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</si>
  <si>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</si>
  <si>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</si>
  <si>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</si>
  <si>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</si>
  <si>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</si>
  <si>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</si>
  <si>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</si>
  <si>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</si>
  <si>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</si>
  <si>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</si>
  <si>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</si>
  <si>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</si>
  <si>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</si>
  <si>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</si>
  <si>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</si>
  <si>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</si>
  <si>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</si>
  <si>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</si>
  <si>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</si>
  <si>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</si>
  <si>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</si>
  <si>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</si>
  <si>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</si>
  <si>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</si>
  <si>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</si>
  <si>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</si>
  <si>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</si>
  <si>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</si>
  <si>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</si>
  <si>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</si>
  <si>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</si>
  <si>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</si>
  <si>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</si>
  <si>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</si>
  <si>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</si>
  <si>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</si>
  <si>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</si>
  <si>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</si>
  <si>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</si>
  <si>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</si>
  <si>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</si>
  <si>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</si>
  <si>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</si>
  <si>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</si>
  <si>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</si>
  <si>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</si>
  <si>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</si>
  <si>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</si>
  <si>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</si>
  <si>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</si>
  <si>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</si>
  <si>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</si>
  <si>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</si>
  <si>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</si>
  <si>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</si>
  <si>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</si>
  <si>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</si>
  <si>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</si>
  <si>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</si>
  <si>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</si>
  <si>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</si>
  <si>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</si>
  <si>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</si>
  <si>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</si>
  <si>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</si>
  <si>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</si>
  <si>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</si>
  <si>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</si>
  <si>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</si>
  <si>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</si>
  <si>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</si>
  <si>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</si>
  <si>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</si>
  <si>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</si>
  <si>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</si>
  <si>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</si>
  <si>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</si>
  <si>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</si>
  <si>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</si>
  <si>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</si>
  <si>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</si>
  <si>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</si>
  <si>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</si>
  <si>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</si>
  <si>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</si>
  <si>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</si>
  <si>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</si>
  <si>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</si>
  <si>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</si>
  <si>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</si>
  <si>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</si>
  <si>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</si>
  <si>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</si>
  <si>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</si>
  <si>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</si>
  <si>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</si>
  <si>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</si>
  <si>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</si>
  <si>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</si>
  <si>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</si>
  <si>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</si>
  <si>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</si>
  <si>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</si>
  <si>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</si>
  <si>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</si>
  <si>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</si>
  <si>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</si>
  <si>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</si>
  <si>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</si>
  <si>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</si>
  <si>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</si>
  <si>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</si>
  <si>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</si>
  <si>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</si>
  <si>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</si>
  <si>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</si>
  <si>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</si>
  <si>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</si>
  <si>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</si>
  <si>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</si>
  <si>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</si>
  <si>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</si>
  <si>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</si>
  <si>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</si>
  <si>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</si>
  <si>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</si>
  <si>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</si>
  <si>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</si>
  <si>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</si>
  <si>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</si>
  <si>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</si>
  <si>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</si>
  <si>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</si>
  <si>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</si>
  <si>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</si>
  <si>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</si>
  <si>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</si>
  <si>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</si>
  <si>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</si>
  <si>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</si>
  <si>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</si>
  <si>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</si>
  <si>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</si>
  <si>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</si>
  <si>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</si>
  <si>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</si>
  <si>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</si>
  <si>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</si>
  <si>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</si>
  <si>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</si>
  <si>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</si>
  <si>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</si>
  <si>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</si>
  <si>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</si>
  <si>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</si>
  <si>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</si>
  <si>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</si>
  <si>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</si>
  <si>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</si>
  <si>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</si>
  <si>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</si>
  <si>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</si>
  <si>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</si>
  <si>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</si>
  <si>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</si>
  <si>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</si>
  <si>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</si>
  <si>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</si>
  <si>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</si>
  <si>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</si>
  <si>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</si>
  <si>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</si>
  <si>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</si>
  <si>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</si>
  <si>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</si>
  <si>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</si>
  <si>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</si>
  <si>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</si>
  <si>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</si>
  <si>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</si>
  <si>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</si>
  <si>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</si>
  <si>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</si>
  <si>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</si>
  <si>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</si>
  <si>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</si>
  <si>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</si>
  <si>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</si>
  <si>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</si>
  <si>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</si>
  <si>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</si>
  <si>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</si>
  <si>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</si>
  <si>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</si>
  <si>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</si>
  <si>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</si>
  <si>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</si>
  <si>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</si>
  <si>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</si>
  <si>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</si>
  <si>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</si>
  <si>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</si>
  <si>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</si>
  <si>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</si>
  <si>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</si>
  <si>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</si>
  <si>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</si>
  <si>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</si>
  <si>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</si>
  <si>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</si>
  <si>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</si>
  <si>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</si>
  <si>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</si>
  <si>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</si>
  <si>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</si>
  <si>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</si>
  <si>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</si>
  <si>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</si>
  <si>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</si>
  <si>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</si>
  <si>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</si>
  <si>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</si>
  <si>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</si>
  <si>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</si>
  <si>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</si>
  <si>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</si>
  <si>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</si>
  <si>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</si>
  <si>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</si>
  <si>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</si>
  <si>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</si>
  <si>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</si>
  <si>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</si>
  <si>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</si>
  <si>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</si>
  <si>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</si>
  <si>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</si>
  <si>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</si>
  <si>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</si>
  <si>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</si>
  <si>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</si>
  <si>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</si>
  <si>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</si>
  <si>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</si>
  <si>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</si>
  <si>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</si>
  <si>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</si>
  <si>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</si>
  <si>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</si>
  <si>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</si>
  <si>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</si>
  <si>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</si>
  <si>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</si>
  <si>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</si>
  <si>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</si>
  <si>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</si>
  <si>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</si>
  <si>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</si>
  <si>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</si>
  <si>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</si>
  <si>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</si>
  <si>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</si>
  <si>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</si>
  <si>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</si>
  <si>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</si>
  <si>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</si>
  <si>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</si>
  <si>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</si>
  <si>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</si>
  <si>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</si>
  <si>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</si>
  <si>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</si>
  <si>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</si>
  <si>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</si>
  <si>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</si>
  <si>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</si>
  <si>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</si>
  <si>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</si>
  <si>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</si>
  <si>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</si>
  <si>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</si>
  <si>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</si>
  <si>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</si>
  <si>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</si>
  <si>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</si>
  <si>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</si>
  <si>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</si>
  <si>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</si>
  <si>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</si>
  <si>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</si>
  <si>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</si>
  <si>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</si>
  <si>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</si>
  <si>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</si>
  <si>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</si>
  <si>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</si>
  <si>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</si>
  <si>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</si>
  <si>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</si>
  <si>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</si>
  <si>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</si>
  <si>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</si>
  <si>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</si>
  <si>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</si>
  <si>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</si>
  <si>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</si>
  <si>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</si>
  <si>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</si>
  <si>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</si>
  <si>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</si>
  <si>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</si>
  <si>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</si>
  <si>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</si>
  <si>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</si>
  <si>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</si>
  <si>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</si>
  <si>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</si>
  <si>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</si>
  <si>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</si>
  <si>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</si>
  <si>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</si>
  <si>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</si>
  <si>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</si>
  <si>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</si>
  <si>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</si>
  <si>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</si>
  <si>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</si>
  <si>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</si>
  <si>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</si>
  <si>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</si>
  <si>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</si>
  <si>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</si>
  <si>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</si>
  <si>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</si>
  <si>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</si>
  <si>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</si>
  <si>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</si>
  <si>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</si>
  <si>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</si>
  <si>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</si>
  <si>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</si>
  <si>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</si>
  <si>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</si>
  <si>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</si>
  <si>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</si>
  <si>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</si>
  <si>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</si>
  <si>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</si>
  <si>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</si>
  <si>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</si>
  <si>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</si>
  <si>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</si>
  <si>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</si>
  <si>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</si>
  <si>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</si>
  <si>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</si>
  <si>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</si>
  <si>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</si>
  <si>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</si>
  <si>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</si>
  <si>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</si>
  <si>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</si>
  <si>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</si>
  <si>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</si>
  <si>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</si>
  <si>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</si>
  <si>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</si>
  <si>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</si>
  <si>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</si>
  <si>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</si>
  <si>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</si>
  <si>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</si>
  <si>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</si>
  <si>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</si>
  <si>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</si>
  <si>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</si>
  <si>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</si>
  <si>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</si>
  <si>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</si>
  <si>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</si>
  <si>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</si>
  <si>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</si>
  <si>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</si>
  <si>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</si>
  <si>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</si>
  <si>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</si>
  <si>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</si>
  <si>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</si>
  <si>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</si>
  <si>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</si>
  <si>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</si>
  <si>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</si>
  <si>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</si>
  <si>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</si>
  <si>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</si>
  <si>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</si>
  <si>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</si>
  <si>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</si>
  <si>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</si>
  <si>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</si>
  <si>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</si>
  <si>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</si>
  <si>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</si>
  <si>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</si>
  <si>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</si>
  <si>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</si>
  <si>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</si>
  <si>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</si>
  <si>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</si>
  <si>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</si>
  <si>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</si>
  <si>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</si>
  <si>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</si>
  <si>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</si>
  <si>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</si>
  <si>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</si>
  <si>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</si>
  <si>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</si>
  <si>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</si>
  <si>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</si>
  <si>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</si>
  <si>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</si>
  <si>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</si>
  <si>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</si>
  <si>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</si>
  <si>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</si>
  <si>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</si>
  <si>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</si>
  <si>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</si>
  <si>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</si>
  <si>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</si>
  <si>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</si>
  <si>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</si>
  <si>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</si>
  <si>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</si>
  <si>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</si>
  <si>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</si>
  <si>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</si>
  <si>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</si>
  <si>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</si>
  <si>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</si>
  <si>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</si>
  <si>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</si>
  <si>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</si>
  <si>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</si>
  <si>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</si>
  <si>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</si>
  <si>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</si>
  <si>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</si>
  <si>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</si>
  <si>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</si>
  <si>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</si>
  <si>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</si>
  <si>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</si>
  <si>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</si>
  <si>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</si>
  <si>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</si>
  <si>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</si>
  <si>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</si>
  <si>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</si>
  <si>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</si>
  <si>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</si>
  <si>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</si>
  <si>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</si>
  <si>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</si>
  <si>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</si>
  <si>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</si>
  <si>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</si>
  <si>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</si>
  <si>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</si>
  <si>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</si>
  <si>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</si>
  <si>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</si>
  <si>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</si>
  <si>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</si>
  <si>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</si>
  <si>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</si>
  <si>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</si>
  <si>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</si>
  <si>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</si>
  <si>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</si>
  <si>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</si>
  <si>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</si>
  <si>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</si>
  <si>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</si>
  <si>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</si>
  <si>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</si>
  <si>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</si>
  <si>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</si>
  <si>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</si>
  <si>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</si>
  <si>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</si>
  <si>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</si>
  <si>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</si>
  <si>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</si>
  <si>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</si>
  <si>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</si>
  <si>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</si>
  <si>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</si>
  <si>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</si>
  <si>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</si>
  <si>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</si>
  <si>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</si>
  <si>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</si>
  <si>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</si>
  <si>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</si>
  <si>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</si>
  <si>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</si>
  <si>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</si>
  <si>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</si>
  <si>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</si>
  <si>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</si>
  <si>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</si>
  <si>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</si>
  <si>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</si>
  <si>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</si>
  <si>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</si>
  <si>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</si>
  <si>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</si>
  <si>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</si>
  <si>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</si>
  <si>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</si>
  <si>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</si>
  <si>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</si>
  <si>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</si>
  <si>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</si>
  <si>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</si>
  <si>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</si>
  <si>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</si>
  <si>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</si>
  <si>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</si>
  <si>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</si>
  <si>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</si>
  <si>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</si>
  <si>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</si>
  <si>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</si>
  <si>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</si>
  <si>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</si>
  <si>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</si>
  <si>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</si>
  <si>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</si>
  <si>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</si>
  <si>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</si>
  <si>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</si>
  <si>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</si>
  <si>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</si>
  <si>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</si>
  <si>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</si>
  <si>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</si>
  <si>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</si>
  <si>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</si>
  <si>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</si>
  <si>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</si>
  <si>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</si>
  <si>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</si>
  <si>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</si>
  <si>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</si>
  <si>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</si>
  <si>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</si>
  <si>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</si>
  <si>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</si>
  <si>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</si>
  <si>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</si>
  <si>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</si>
  <si>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</si>
  <si>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</si>
  <si>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</si>
  <si>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</si>
  <si>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</si>
  <si>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</si>
  <si>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</si>
  <si>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</si>
  <si>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</si>
  <si>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</si>
  <si>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</si>
  <si>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</si>
  <si>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</si>
  <si>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</si>
  <si>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</si>
  <si>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</si>
  <si>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</si>
  <si>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</si>
  <si>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</si>
  <si>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</si>
  <si>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</si>
  <si>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</si>
  <si>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</si>
  <si>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</si>
  <si>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</si>
  <si>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</si>
  <si>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</si>
  <si>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</si>
  <si>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</si>
  <si>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</si>
  <si>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</si>
  <si>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</si>
  <si>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</si>
  <si>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</si>
  <si>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</si>
  <si>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</si>
  <si>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</si>
  <si>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</si>
  <si>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</si>
  <si>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</si>
  <si>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</si>
  <si>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</si>
  <si>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</si>
  <si>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</si>
  <si>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</si>
  <si>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</si>
  <si>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</si>
  <si>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</si>
  <si>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</si>
  <si>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</si>
  <si>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</si>
  <si>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</si>
  <si>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</si>
  <si>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</si>
  <si>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</si>
  <si>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</si>
  <si>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</si>
  <si>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</si>
  <si>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</si>
  <si>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</si>
  <si>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</si>
  <si>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</si>
  <si>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</si>
  <si>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</si>
  <si>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</si>
  <si>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</si>
  <si>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</si>
  <si>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</si>
  <si>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</si>
  <si>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</si>
  <si>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</si>
  <si>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</si>
  <si>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</si>
  <si>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</si>
  <si>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</si>
  <si>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</si>
  <si>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</si>
  <si>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</si>
  <si>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</si>
  <si>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</si>
  <si>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</si>
  <si>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</si>
  <si>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</si>
  <si>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</si>
  <si>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</si>
  <si>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</si>
  <si>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</si>
  <si>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</si>
  <si>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</si>
  <si>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</si>
  <si>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</si>
  <si>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</si>
  <si>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</si>
  <si>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</si>
  <si>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</si>
  <si>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</si>
  <si>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</si>
  <si>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</si>
  <si>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</si>
  <si>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</si>
  <si>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</si>
  <si>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</si>
  <si>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</si>
  <si>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</si>
  <si>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</si>
  <si>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</si>
  <si>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</si>
  <si>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</si>
  <si>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</si>
  <si>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</si>
  <si>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</si>
  <si>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</si>
  <si>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</si>
  <si>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</si>
  <si>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</si>
  <si>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</si>
  <si>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</si>
  <si>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</si>
  <si>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</si>
  <si>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</si>
  <si>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</si>
  <si>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</si>
  <si>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</si>
  <si>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</si>
  <si>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</si>
  <si>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</si>
  <si>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</si>
  <si>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</si>
  <si>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</si>
  <si>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</si>
  <si>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</si>
  <si>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</si>
  <si>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</si>
  <si>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</si>
  <si>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</si>
  <si>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</si>
  <si>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</si>
  <si>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</si>
  <si>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</si>
  <si>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</si>
  <si>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</si>
  <si>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</si>
  <si>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</si>
  <si>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</si>
  <si>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</si>
  <si>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</si>
  <si>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</si>
  <si>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</si>
  <si>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</si>
  <si>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</si>
  <si>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</si>
  <si>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</si>
  <si>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</si>
  <si>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</si>
  <si>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</si>
  <si>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</si>
  <si>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</si>
  <si>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</si>
  <si>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</si>
  <si>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</si>
  <si>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</si>
  <si>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</si>
  <si>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</si>
  <si>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</si>
  <si>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</si>
  <si>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</si>
  <si>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</si>
  <si>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</si>
  <si>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</si>
  <si>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</si>
  <si>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</si>
  <si>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</si>
  <si>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</si>
  <si>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</si>
  <si>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</si>
  <si>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</si>
  <si>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</si>
  <si>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</si>
  <si>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</si>
  <si>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</si>
  <si>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</si>
  <si>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</si>
  <si>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</si>
  <si>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</si>
  <si>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</si>
  <si>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</si>
  <si>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</si>
  <si>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</si>
  <si>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</si>
  <si>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</si>
  <si>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</si>
  <si>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</si>
  <si>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</si>
  <si>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</si>
  <si>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</si>
  <si>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</si>
  <si>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</si>
  <si>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</si>
  <si>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</si>
  <si>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</si>
  <si>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</si>
  <si>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</si>
  <si>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</si>
  <si>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</si>
  <si>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</si>
  <si>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</si>
  <si>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</si>
  <si>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</si>
  <si>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</si>
  <si>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</si>
  <si>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</si>
  <si>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</si>
  <si>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</si>
  <si>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</si>
  <si>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</si>
  <si>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</si>
  <si>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</si>
  <si>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</si>
  <si>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</si>
  <si>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</si>
  <si>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</si>
  <si>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</si>
  <si>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</si>
  <si>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</si>
  <si>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</si>
  <si>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</si>
  <si>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</si>
  <si>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</si>
  <si>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</si>
  <si>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</si>
  <si>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</si>
  <si>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</si>
  <si>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</si>
  <si>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</si>
  <si>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</si>
  <si>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</si>
  <si>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</si>
  <si>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</si>
  <si>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</si>
  <si>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</si>
  <si>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</si>
  <si>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</si>
  <si>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</si>
  <si>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</si>
  <si>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</si>
  <si>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</si>
  <si>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</si>
  <si>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</si>
  <si>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</si>
  <si>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</si>
  <si>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</si>
  <si>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</si>
  <si>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</si>
  <si>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</si>
  <si>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</si>
  <si>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</si>
  <si>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</si>
  <si>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</si>
  <si>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</si>
  <si>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</si>
  <si>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</si>
  <si>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</si>
  <si>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</si>
  <si>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</si>
  <si>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</si>
  <si>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</si>
  <si>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</si>
  <si>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</si>
  <si>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</si>
  <si>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</si>
  <si>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</si>
  <si>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</si>
  <si>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</si>
  <si>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</si>
  <si>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</si>
  <si>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</si>
  <si>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</si>
  <si>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</si>
  <si>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</si>
  <si>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</si>
  <si>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</si>
  <si>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</si>
  <si>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</si>
  <si>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</si>
  <si>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</si>
  <si>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</si>
  <si>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</si>
  <si>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</si>
  <si>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</si>
  <si>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</si>
  <si>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</si>
  <si>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</si>
  <si>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</si>
  <si>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</si>
  <si>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</si>
  <si>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</si>
  <si>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</si>
  <si>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</si>
  <si>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</si>
  <si>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</si>
  <si>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</si>
  <si>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</si>
  <si>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</si>
  <si>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</si>
  <si>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</si>
  <si>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</si>
  <si>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</si>
  <si>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</si>
  <si>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</si>
  <si>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</si>
  <si>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</si>
  <si>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</si>
  <si>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</si>
  <si>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</si>
  <si>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</si>
  <si>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</si>
  <si>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</si>
  <si>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</si>
  <si>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</si>
  <si>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</si>
  <si>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</si>
  <si>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</si>
  <si>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</si>
  <si>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</si>
  <si>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</si>
  <si>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</si>
  <si>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</si>
  <si>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</si>
  <si>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</si>
  <si>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</si>
  <si>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</si>
  <si>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</si>
  <si>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</si>
  <si>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</si>
  <si>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</si>
  <si>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</si>
  <si>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</si>
  <si>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</si>
  <si>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</si>
  <si>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</si>
  <si>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</si>
  <si>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</si>
  <si>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</si>
  <si>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</si>
  <si>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</si>
  <si>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</si>
  <si>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</si>
  <si>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</si>
  <si>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</si>
  <si>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</si>
  <si>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</si>
  <si>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</si>
  <si>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</si>
  <si>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</si>
  <si>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</si>
  <si>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</si>
  <si>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</si>
  <si>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</si>
  <si>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</si>
  <si>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</si>
  <si>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</si>
  <si>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</si>
  <si>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</si>
  <si>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</si>
  <si>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</si>
  <si>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</si>
  <si>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</si>
  <si>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</si>
  <si>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</si>
  <si>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</si>
  <si>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</si>
  <si>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</si>
  <si>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</si>
  <si>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</si>
  <si>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</si>
  <si>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</si>
  <si>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</si>
  <si>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</si>
  <si>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</si>
  <si>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</si>
  <si>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</si>
  <si>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</si>
  <si>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</si>
  <si>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</si>
  <si>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</si>
  <si>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</si>
  <si>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</si>
  <si>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</si>
  <si>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</si>
  <si>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</si>
  <si>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</si>
  <si>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</si>
  <si>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</si>
  <si>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</si>
  <si>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</si>
  <si>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</si>
  <si>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</si>
  <si>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</si>
  <si>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</si>
  <si>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</si>
  <si>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</si>
  <si>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</si>
  <si>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</si>
  <si>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</si>
  <si>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</si>
  <si>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</si>
  <si>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</si>
  <si>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</si>
  <si>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</si>
  <si>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</si>
  <si>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</si>
  <si>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</si>
  <si>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</si>
  <si>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</si>
  <si>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</si>
  <si>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</si>
  <si>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</si>
  <si>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</si>
  <si>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</si>
  <si>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</si>
  <si>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</si>
  <si>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</si>
  <si>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</si>
  <si>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</si>
  <si>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</si>
  <si>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</si>
  <si>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</si>
  <si>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</si>
  <si>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</si>
  <si>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</si>
  <si>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</si>
  <si>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</si>
  <si>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</si>
  <si>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</si>
  <si>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</si>
  <si>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</si>
  <si>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</si>
  <si>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</si>
  <si>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</si>
  <si>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</si>
  <si>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</si>
  <si>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</si>
  <si>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</si>
  <si>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</si>
  <si>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</si>
  <si>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</si>
  <si>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</si>
  <si>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</si>
  <si>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</si>
  <si>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</si>
  <si>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</si>
  <si>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</si>
  <si>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</si>
  <si>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</si>
  <si>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</si>
  <si>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</si>
  <si>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</si>
  <si>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</si>
  <si>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</si>
  <si>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</si>
  <si>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</si>
  <si>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</si>
  <si>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</si>
  <si>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</si>
  <si>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</si>
  <si>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</si>
  <si>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</si>
  <si>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</si>
  <si>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</si>
  <si>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</si>
  <si>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</si>
  <si>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</si>
  <si>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</si>
  <si>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</si>
  <si>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</si>
  <si>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</si>
  <si>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</si>
  <si>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</si>
  <si>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</si>
  <si>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</si>
  <si>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</si>
  <si>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</si>
  <si>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</si>
  <si>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</si>
  <si>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</si>
  <si>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</si>
  <si>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</si>
  <si>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</si>
  <si>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</si>
  <si>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</si>
  <si>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</si>
  <si>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</si>
  <si>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</si>
  <si>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</si>
  <si>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</si>
  <si>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</si>
  <si>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</si>
  <si>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</si>
  <si>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</si>
  <si>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</si>
  <si>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</si>
  <si>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</si>
  <si>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</si>
  <si>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</si>
  <si>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</si>
  <si>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</si>
  <si>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</si>
  <si>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</si>
  <si>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</si>
  <si>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</si>
  <si>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</si>
  <si>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</si>
  <si>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</si>
  <si>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</si>
  <si>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</si>
  <si>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</si>
  <si>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</si>
  <si>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</si>
  <si>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</si>
  <si>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</si>
  <si>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</si>
  <si>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</si>
  <si>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</si>
  <si>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</si>
  <si>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</si>
  <si>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</si>
  <si>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</si>
  <si>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</si>
  <si>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</si>
  <si>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</si>
  <si>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</si>
  <si>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</si>
  <si>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</si>
  <si>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</si>
  <si>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</si>
  <si>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</si>
  <si>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</si>
  <si>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</si>
  <si>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</si>
  <si>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</si>
  <si>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</si>
  <si>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</si>
  <si>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</si>
  <si>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</si>
  <si>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</si>
  <si>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</si>
  <si>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</si>
  <si>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</si>
  <si>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</si>
  <si>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</si>
  <si>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</si>
  <si>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</si>
  <si>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</si>
  <si>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</si>
  <si>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</si>
  <si>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</si>
  <si>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</si>
  <si>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</si>
  <si>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</si>
  <si>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</si>
  <si>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</si>
  <si>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</si>
  <si>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</si>
  <si>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</si>
  <si>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</si>
  <si>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</si>
  <si>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</si>
  <si>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</si>
  <si>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</si>
  <si>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</si>
  <si>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</si>
  <si>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</si>
  <si>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</si>
  <si>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</si>
  <si>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</si>
  <si>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</si>
  <si>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</si>
  <si>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</si>
  <si>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</si>
  <si>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</si>
  <si>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</si>
  <si>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</si>
  <si>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</si>
  <si>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</si>
  <si>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</si>
  <si>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</si>
  <si>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</si>
  <si>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</si>
  <si>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</si>
  <si>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</si>
  <si>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</si>
  <si>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</si>
  <si>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</si>
  <si>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</si>
  <si>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</si>
  <si>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</si>
  <si>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</si>
  <si>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</si>
  <si>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</si>
  <si>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</si>
  <si>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</si>
  <si>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</si>
  <si>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</si>
  <si>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</si>
  <si>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</si>
  <si>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</si>
  <si>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</si>
  <si>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</si>
  <si>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</si>
  <si>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</si>
  <si>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</si>
  <si>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</si>
  <si>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</si>
  <si>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</si>
  <si>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</si>
  <si>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</si>
  <si>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</si>
  <si>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</si>
  <si>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</si>
  <si>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</si>
  <si>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</si>
  <si>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</si>
  <si>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</si>
  <si>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</si>
  <si>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</si>
  <si>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</si>
  <si>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</si>
  <si>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</si>
  <si>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</si>
  <si>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</si>
  <si>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</si>
  <si>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</si>
  <si>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</si>
  <si>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</si>
  <si>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</si>
  <si>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</si>
  <si>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</si>
  <si>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</si>
  <si>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</si>
  <si>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</si>
  <si>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</si>
  <si>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</si>
  <si>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</si>
  <si>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</si>
  <si>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</si>
  <si>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</si>
  <si>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</si>
  <si>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</si>
  <si>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</si>
  <si>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</si>
  <si>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</si>
  <si>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</si>
  <si>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</si>
  <si>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</si>
  <si>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</si>
  <si>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</si>
  <si>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</si>
  <si>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</si>
  <si>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</si>
  <si>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</si>
  <si>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</si>
  <si>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</si>
  <si>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</si>
  <si>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</si>
  <si>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</si>
  <si>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</si>
  <si>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</si>
  <si>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</si>
  <si>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</si>
  <si>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</si>
  <si>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</si>
  <si>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</si>
  <si>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</si>
  <si>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</si>
  <si>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</si>
  <si>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</si>
  <si>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</si>
  <si>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</si>
  <si>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</si>
  <si>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</si>
  <si>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</si>
  <si>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</si>
  <si>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</si>
  <si>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</si>
  <si>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</si>
  <si>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</si>
  <si>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</si>
  <si>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</si>
  <si>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</si>
  <si>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</si>
  <si>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</si>
  <si>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</si>
  <si>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</si>
  <si>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</si>
  <si>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</si>
  <si>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</si>
  <si>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</si>
  <si>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</si>
  <si>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</si>
  <si>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</si>
  <si>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</si>
  <si>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</si>
  <si>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</si>
  <si>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</si>
  <si>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</si>
  <si>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</si>
  <si>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</si>
  <si>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</si>
  <si>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</si>
  <si>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</si>
  <si>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</si>
  <si>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</si>
  <si>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</si>
  <si>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</si>
  <si>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</si>
  <si>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</si>
  <si>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</si>
  <si>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</si>
  <si>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</si>
  <si>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</si>
  <si>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</si>
  <si>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</si>
  <si>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</si>
  <si>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</si>
  <si>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</si>
  <si>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</si>
  <si>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</si>
  <si>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</si>
  <si>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</si>
  <si>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</si>
  <si>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</si>
  <si>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</si>
  <si>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</si>
  <si>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</si>
  <si>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</si>
  <si>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</si>
  <si>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</si>
  <si>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</si>
  <si>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</si>
  <si>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</si>
  <si>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</si>
  <si>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</si>
  <si>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</si>
  <si>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</si>
  <si>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</si>
  <si>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</si>
  <si>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</si>
  <si>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</si>
  <si>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</si>
  <si>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</si>
  <si>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</si>
  <si>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</si>
  <si>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</si>
  <si>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</si>
  <si>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</si>
  <si>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</si>
  <si>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</si>
  <si>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</si>
  <si>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</si>
  <si>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</si>
  <si>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</si>
  <si>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</si>
  <si>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</si>
  <si>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</si>
  <si>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</si>
  <si>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</si>
  <si>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</si>
  <si>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</si>
  <si>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</si>
  <si>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</si>
  <si>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</si>
  <si>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</si>
  <si>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</si>
  <si>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</si>
  <si>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</si>
  <si>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</si>
  <si>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</si>
  <si>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</si>
  <si>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</si>
  <si>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</si>
  <si>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</si>
  <si>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</si>
  <si>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</si>
  <si>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</si>
  <si>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</si>
  <si>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</si>
  <si>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</si>
  <si>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</si>
  <si>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</si>
  <si>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</si>
  <si>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</si>
  <si>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</si>
  <si>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</si>
  <si>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</si>
  <si>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</si>
  <si>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</si>
  <si>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</si>
  <si>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</si>
  <si>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</si>
  <si>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</si>
  <si>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</si>
  <si>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</si>
  <si>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</si>
  <si>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</si>
  <si>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</si>
  <si>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</si>
  <si>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</si>
  <si>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</si>
  <si>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</si>
  <si>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</si>
  <si>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</si>
  <si>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</si>
  <si>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</si>
  <si>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</si>
  <si>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</si>
  <si>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</si>
  <si>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</si>
  <si>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</si>
  <si>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</si>
  <si>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</si>
  <si>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</si>
  <si>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</si>
  <si>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</si>
  <si>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</si>
  <si>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</si>
  <si>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</si>
  <si>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</si>
  <si>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</si>
  <si>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</si>
  <si>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</si>
  <si>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</si>
  <si>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</si>
  <si>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</si>
  <si>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</si>
  <si>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</si>
  <si>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</si>
  <si>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</si>
  <si>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</si>
  <si>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</si>
  <si>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</si>
  <si>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</si>
  <si>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</si>
  <si>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</si>
  <si>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</si>
  <si>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</si>
  <si>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</si>
  <si>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</si>
  <si>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</si>
  <si>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</si>
  <si>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</si>
  <si>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</si>
  <si>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</si>
  <si>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</si>
  <si>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</si>
  <si>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</si>
  <si>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</si>
  <si>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</si>
  <si>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</si>
  <si>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</si>
  <si>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</si>
  <si>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</si>
  <si>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</si>
  <si>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</si>
  <si>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</si>
  <si>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</si>
  <si>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</si>
  <si>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</si>
  <si>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</si>
  <si>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</si>
  <si>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</si>
  <si>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</si>
  <si>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</si>
  <si>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</si>
  <si>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</si>
  <si>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</si>
  <si>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</si>
  <si>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</si>
  <si>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</si>
  <si>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</si>
  <si>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</si>
  <si>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</si>
  <si>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</si>
  <si>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</si>
  <si>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</si>
  <si>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</si>
  <si>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</si>
  <si>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</si>
  <si>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</si>
  <si>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</si>
  <si>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</si>
  <si>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</si>
  <si>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</si>
  <si>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</si>
  <si>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</si>
  <si>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</si>
  <si>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</si>
  <si>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</si>
  <si>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</si>
  <si>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</si>
  <si>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</si>
  <si>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</si>
  <si>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</si>
  <si>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</si>
  <si>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</si>
  <si>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</si>
  <si>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</si>
  <si>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</si>
  <si>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</si>
  <si>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</si>
  <si>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</si>
  <si>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</si>
  <si>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</si>
  <si>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</si>
  <si>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</si>
  <si>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</si>
  <si>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</si>
  <si>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</si>
  <si>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</si>
  <si>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</si>
  <si>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</si>
  <si>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</si>
  <si>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</si>
  <si>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</si>
  <si>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</si>
  <si>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</si>
  <si>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</si>
  <si>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</si>
  <si>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</si>
  <si>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</si>
  <si>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</si>
  <si>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</si>
  <si>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</si>
  <si>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</si>
  <si>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</si>
  <si>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</si>
  <si>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</si>
  <si>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</si>
  <si>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</si>
  <si>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</si>
  <si>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</si>
  <si>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</si>
  <si>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</si>
  <si>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</si>
  <si>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</si>
  <si>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</si>
  <si>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</si>
  <si>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</si>
  <si>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</si>
  <si>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</si>
  <si>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</si>
  <si>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</si>
  <si>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</si>
  <si>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</si>
  <si>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</si>
  <si>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</si>
  <si>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</si>
  <si>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</si>
  <si>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</si>
  <si>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</si>
  <si>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</si>
  <si>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</si>
  <si>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</si>
  <si>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</si>
  <si>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</si>
  <si>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</si>
  <si>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</si>
  <si>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</si>
  <si>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</si>
  <si>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</si>
  <si>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</si>
  <si>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</si>
  <si>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</si>
  <si>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</si>
  <si>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</si>
  <si>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</si>
  <si>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</si>
  <si>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</si>
  <si>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</si>
  <si>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</si>
  <si>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</si>
  <si>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</si>
  <si>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</si>
  <si>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</si>
  <si>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</si>
  <si>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</si>
  <si>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</si>
  <si>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</si>
  <si>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</si>
  <si>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</si>
  <si>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</si>
  <si>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</si>
  <si>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</si>
  <si>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</si>
  <si>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</si>
  <si>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</si>
  <si>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</si>
  <si>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</si>
  <si>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</si>
  <si>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</si>
  <si>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</si>
  <si>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</si>
  <si>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</si>
  <si>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</si>
  <si>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</si>
  <si>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</si>
  <si>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</si>
  <si>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</si>
  <si>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</si>
  <si>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</si>
  <si>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</si>
  <si>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</si>
  <si>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</si>
  <si>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</si>
  <si>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</si>
  <si>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</si>
  <si>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</si>
  <si>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</si>
  <si>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</si>
  <si>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</si>
  <si>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</si>
  <si>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</si>
  <si>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</si>
  <si>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</si>
  <si>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</si>
  <si>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</si>
  <si>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</si>
  <si>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</si>
  <si>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</si>
  <si>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</si>
  <si>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</si>
  <si>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</si>
  <si>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</si>
  <si>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</si>
  <si>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</si>
  <si>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</si>
  <si>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</si>
  <si>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</si>
  <si>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</si>
  <si>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</si>
  <si>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</si>
  <si>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</si>
  <si>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</si>
  <si>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</si>
  <si>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</si>
  <si>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</si>
  <si>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</si>
  <si>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</si>
  <si>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</si>
  <si>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</si>
  <si>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</si>
  <si>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</si>
  <si>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</si>
  <si>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</si>
  <si>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</si>
  <si>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</si>
  <si>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</si>
  <si>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</si>
  <si>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</si>
  <si>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</si>
  <si>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</si>
  <si>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</si>
  <si>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</si>
  <si>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</si>
  <si>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</si>
  <si>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</si>
  <si>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</si>
  <si>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</si>
  <si>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</si>
  <si>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</si>
  <si>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</si>
  <si>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</si>
  <si>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</si>
  <si>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</si>
  <si>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</si>
  <si>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</si>
  <si>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</si>
  <si>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</si>
  <si>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</si>
  <si>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</si>
  <si>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</si>
  <si>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</si>
  <si>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</si>
  <si>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</si>
  <si>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</si>
  <si>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</si>
  <si>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</si>
  <si>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</si>
  <si>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</si>
  <si>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</si>
  <si>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</si>
  <si>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</si>
  <si>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</si>
  <si>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</si>
  <si>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</si>
  <si>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</si>
  <si>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</si>
  <si>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</si>
  <si>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</si>
  <si>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</si>
  <si>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</si>
  <si>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</si>
  <si>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</si>
  <si>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</si>
  <si>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</si>
  <si>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</si>
  <si>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</si>
  <si>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</si>
  <si>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</si>
  <si>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</si>
  <si>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</si>
  <si>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</si>
  <si>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</si>
  <si>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</si>
  <si>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</si>
  <si>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</si>
  <si>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</si>
  <si>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</si>
  <si>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</si>
  <si>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</si>
  <si>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</si>
  <si>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</si>
  <si>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</si>
  <si>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</si>
  <si>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</si>
  <si>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</si>
  <si>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</si>
  <si>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</si>
  <si>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</si>
  <si>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</si>
  <si>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</si>
  <si>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</si>
  <si>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</si>
  <si>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</si>
  <si>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</si>
  <si>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</si>
  <si>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</si>
  <si>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</si>
  <si>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</si>
  <si>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</si>
  <si>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</si>
  <si>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</si>
  <si>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</si>
  <si>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</si>
  <si>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</si>
  <si>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</si>
  <si>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</si>
  <si>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</si>
  <si>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</si>
  <si>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</si>
  <si>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</si>
  <si>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</si>
  <si>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</si>
  <si>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</si>
  <si>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</si>
  <si>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</si>
  <si>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</si>
  <si>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</si>
  <si>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</si>
  <si>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</si>
  <si>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</si>
  <si>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</si>
  <si>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</si>
  <si>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</si>
  <si>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</si>
  <si>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</si>
  <si>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</si>
  <si>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</si>
  <si>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</si>
  <si>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</si>
  <si>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</si>
  <si>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</si>
  <si>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</si>
  <si>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</si>
  <si>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</si>
  <si>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</si>
  <si>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</si>
  <si>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</si>
  <si>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</si>
  <si>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</si>
  <si>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</si>
  <si>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</si>
  <si>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</si>
  <si>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</si>
  <si>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</si>
  <si>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</si>
  <si>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</si>
  <si>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</si>
  <si>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</si>
  <si>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</si>
  <si>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</si>
  <si>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</si>
  <si>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</si>
  <si>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</si>
  <si>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</si>
  <si>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</si>
  <si>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</si>
  <si>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</si>
  <si>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</si>
  <si>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</si>
  <si>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</si>
  <si>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</si>
  <si>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</si>
  <si>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</si>
  <si>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</si>
  <si>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</si>
  <si>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</si>
  <si>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</si>
  <si>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</si>
  <si>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</si>
  <si>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</si>
  <si>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</si>
  <si>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</si>
  <si>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</si>
  <si>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</si>
  <si>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</si>
  <si>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</si>
  <si>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</si>
  <si>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</si>
  <si>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</si>
  <si>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</si>
  <si>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</si>
  <si>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</si>
  <si>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</si>
  <si>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</si>
  <si>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</si>
  <si>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</si>
  <si>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</si>
  <si>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</si>
  <si>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</si>
  <si>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</si>
  <si>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</si>
  <si>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</si>
  <si>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</si>
  <si>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</si>
  <si>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</si>
  <si>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</si>
  <si>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</si>
  <si>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</si>
  <si>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</si>
  <si>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</si>
  <si>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</si>
  <si>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</si>
  <si>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</si>
  <si>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</si>
  <si>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</si>
  <si>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</si>
  <si>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</si>
  <si>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</si>
  <si>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</si>
  <si>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</si>
  <si>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</si>
  <si>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</si>
  <si>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</si>
  <si>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</si>
  <si>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</si>
  <si>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</si>
  <si>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</si>
  <si>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</si>
  <si>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</si>
  <si>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</si>
  <si>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</si>
  <si>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</si>
  <si>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</si>
  <si>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</si>
  <si>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</si>
  <si>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</si>
  <si>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</si>
  <si>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</si>
  <si>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</si>
  <si>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</si>
  <si>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</si>
  <si>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</si>
  <si>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</si>
  <si>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</si>
  <si>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</si>
  <si>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</si>
  <si>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</si>
  <si>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</si>
  <si>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</si>
  <si>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</si>
  <si>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</si>
  <si>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</si>
  <si>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</si>
  <si>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</si>
  <si>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</si>
  <si>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</si>
  <si>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</si>
  <si>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</si>
  <si>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</si>
  <si>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</si>
  <si>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</si>
  <si>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</si>
  <si>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</si>
  <si>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</si>
  <si>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</si>
  <si>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</si>
  <si>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</si>
  <si>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</si>
  <si>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</si>
  <si>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</si>
  <si>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</si>
  <si>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</si>
  <si>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</si>
  <si>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</si>
  <si>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</si>
  <si>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</si>
  <si>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</si>
  <si>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</si>
  <si>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</si>
  <si>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</si>
  <si>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</si>
  <si>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</si>
  <si>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</si>
  <si>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</si>
  <si>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</si>
  <si>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</si>
  <si>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</si>
  <si>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</si>
  <si>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</si>
  <si>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</si>
  <si>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</si>
  <si>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</si>
  <si>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</si>
  <si>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</si>
  <si>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</si>
  <si>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</si>
  <si>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</si>
  <si>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</si>
  <si>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</si>
  <si>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</si>
  <si>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</si>
  <si>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</si>
  <si>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</si>
  <si>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</si>
  <si>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</si>
  <si>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</si>
  <si>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</si>
  <si>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</si>
  <si>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</si>
  <si>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</si>
  <si>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</si>
  <si>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</si>
  <si>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</si>
  <si>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</si>
  <si>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</si>
  <si>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</si>
  <si>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</si>
  <si>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</si>
  <si>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</si>
  <si>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</si>
  <si>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</si>
  <si>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</si>
  <si>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</si>
  <si>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</si>
  <si>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</si>
  <si>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</si>
  <si>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</si>
  <si>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</si>
  <si>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</si>
  <si>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</si>
  <si>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</si>
  <si>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</si>
  <si>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</si>
  <si>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</si>
  <si>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</si>
  <si>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</si>
  <si>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</si>
  <si>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</si>
  <si>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</si>
  <si>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</si>
  <si>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</si>
  <si>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</si>
  <si>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</si>
  <si>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</si>
  <si>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</si>
  <si>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</si>
  <si>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</si>
  <si>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</si>
  <si>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</si>
  <si>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</si>
  <si>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</si>
  <si>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</si>
  <si>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</si>
  <si>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</si>
  <si>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</si>
  <si>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</si>
  <si>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</si>
  <si>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</si>
  <si>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</si>
  <si>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</si>
  <si>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</si>
  <si>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</si>
  <si>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</si>
  <si>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</si>
  <si>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</si>
  <si>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</si>
  <si>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</si>
  <si>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</si>
  <si>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</si>
  <si>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</si>
  <si>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</si>
  <si>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</si>
  <si>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</si>
  <si>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</si>
  <si>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</si>
  <si>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</si>
  <si>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</si>
  <si>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</si>
  <si>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</si>
  <si>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</si>
  <si>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</si>
  <si>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</si>
  <si>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</si>
  <si>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</si>
  <si>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</si>
  <si>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</si>
  <si>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</si>
  <si>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</si>
  <si>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</si>
  <si>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</si>
  <si>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</si>
  <si>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</si>
  <si>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</si>
  <si>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</si>
  <si>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</si>
  <si>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</si>
  <si>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</si>
  <si>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</si>
  <si>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</si>
  <si>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</si>
  <si>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</si>
  <si>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</si>
  <si>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</si>
  <si>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</si>
  <si>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</si>
  <si>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</si>
  <si>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</si>
  <si>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</si>
  <si>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</si>
  <si>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</si>
  <si>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</si>
  <si>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</si>
  <si>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</si>
  <si>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</si>
  <si>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</si>
  <si>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</si>
  <si>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</si>
  <si>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</si>
  <si>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</si>
  <si>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</si>
  <si>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</si>
  <si>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</si>
  <si>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</si>
  <si>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</si>
  <si>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</si>
  <si>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</si>
  <si>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</si>
  <si>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</si>
  <si>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</si>
  <si>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</si>
  <si>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</si>
  <si>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</si>
  <si>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</si>
  <si>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</si>
  <si>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</si>
  <si>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</si>
  <si>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</si>
  <si>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</si>
  <si>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</si>
  <si>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</si>
  <si>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</si>
  <si>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</si>
  <si>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</si>
  <si>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</si>
  <si>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</si>
  <si>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</si>
  <si>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</si>
  <si>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</si>
  <si>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</si>
  <si>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</si>
  <si>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</si>
  <si>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</si>
  <si>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</si>
  <si>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</si>
  <si>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</si>
  <si>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</si>
  <si>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</si>
  <si>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</si>
  <si>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</si>
  <si>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</si>
  <si>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</si>
  <si>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</si>
  <si>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</si>
  <si>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</si>
  <si>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</si>
  <si>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</si>
  <si>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</si>
  <si>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</si>
  <si>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</si>
  <si>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</si>
  <si>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</si>
  <si>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</si>
  <si>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</si>
  <si>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</si>
  <si>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</si>
  <si>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</si>
  <si>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</si>
  <si>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</si>
  <si>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</si>
  <si>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</si>
  <si>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</si>
  <si>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</si>
  <si>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</si>
  <si>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</si>
  <si>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</si>
  <si>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</si>
  <si>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</si>
  <si>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</si>
  <si>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</si>
  <si>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</si>
  <si>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</si>
  <si>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</si>
  <si>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</si>
  <si>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</si>
  <si>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</si>
  <si>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</si>
  <si>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</si>
  <si>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</si>
  <si>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</si>
  <si>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</si>
  <si>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</si>
  <si>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</si>
  <si>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</si>
  <si>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</si>
  <si>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</si>
  <si>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</si>
  <si>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</si>
  <si>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</si>
  <si>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</si>
  <si>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</si>
  <si>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</si>
  <si>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</si>
  <si>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</si>
  <si>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</si>
  <si>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</si>
  <si>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</si>
  <si>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</si>
  <si>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</si>
  <si>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</si>
  <si>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</si>
  <si>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</si>
  <si>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</si>
  <si>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</si>
  <si>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</si>
  <si>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</si>
  <si>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</si>
  <si>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</si>
  <si>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</si>
  <si>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</si>
  <si>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</si>
  <si>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</si>
  <si>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</si>
  <si>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</si>
  <si>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</si>
  <si>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</si>
  <si>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</si>
  <si>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</si>
  <si>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</si>
  <si>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</si>
  <si>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</si>
  <si>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</si>
  <si>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</si>
  <si>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</si>
  <si>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</si>
  <si>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</si>
  <si>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</si>
  <si>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</si>
  <si>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</si>
  <si>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</si>
  <si>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</si>
  <si>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</si>
  <si>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</si>
  <si>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</si>
  <si>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</si>
  <si>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</si>
  <si>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</si>
  <si>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</si>
  <si>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</si>
  <si>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</si>
  <si>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</si>
  <si>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</si>
  <si>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</si>
  <si>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</si>
  <si>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</si>
  <si>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</si>
  <si>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</si>
  <si>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</si>
  <si>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</si>
  <si>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</si>
  <si>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</si>
  <si>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</si>
  <si>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</si>
  <si>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</si>
  <si>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</si>
  <si>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</si>
  <si>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</si>
  <si>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</si>
  <si>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</si>
  <si>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</si>
  <si>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</si>
  <si>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</si>
  <si>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</si>
  <si>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</si>
  <si>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</si>
  <si>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</si>
  <si>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</si>
  <si>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</si>
  <si>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</si>
  <si>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</si>
  <si>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</si>
  <si>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</si>
  <si>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</si>
  <si>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</si>
  <si>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</si>
  <si>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</si>
  <si>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</si>
  <si>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</si>
  <si>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</si>
  <si>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</si>
  <si>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</si>
  <si>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</si>
  <si>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</si>
  <si>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</si>
  <si>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</si>
  <si>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</si>
  <si>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</si>
  <si>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</si>
  <si>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</si>
  <si>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</si>
  <si>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</si>
  <si>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</si>
  <si>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</si>
  <si>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</si>
  <si>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</si>
  <si>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</si>
  <si>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</si>
  <si>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</si>
  <si>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</si>
  <si>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</si>
  <si>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</si>
  <si>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</si>
  <si>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</si>
  <si>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</si>
  <si>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</si>
  <si>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</si>
  <si>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</si>
  <si>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</si>
  <si>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</si>
  <si>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</si>
  <si>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</si>
  <si>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</si>
  <si>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</si>
  <si>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</si>
  <si>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</si>
  <si>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</si>
  <si>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</si>
  <si>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</si>
  <si>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</si>
  <si>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</si>
  <si>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</si>
  <si>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</si>
  <si>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</si>
  <si>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</si>
  <si>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</si>
  <si>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</si>
  <si>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</si>
  <si>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</si>
  <si>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</si>
  <si>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</si>
  <si>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</si>
  <si>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</si>
  <si>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</si>
  <si>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</si>
  <si>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</si>
  <si>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</si>
  <si>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</si>
  <si>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</si>
  <si>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</si>
  <si>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</si>
  <si>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</si>
  <si>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</si>
  <si>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</si>
  <si>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</si>
  <si>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</si>
  <si>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</si>
  <si>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</si>
  <si>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</si>
  <si>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</si>
  <si>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</si>
  <si>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</si>
  <si>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</si>
  <si>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</si>
  <si>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</si>
  <si>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</si>
  <si>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</si>
  <si>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</si>
  <si>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</si>
  <si>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</si>
  <si>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</si>
  <si>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</si>
  <si>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</si>
  <si>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</si>
  <si>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</si>
  <si>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</si>
  <si>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</si>
  <si>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</si>
  <si>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</si>
  <si>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</si>
  <si>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</si>
  <si>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</si>
  <si>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</si>
  <si>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</si>
  <si>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</si>
  <si>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</si>
  <si>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</si>
  <si>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</si>
  <si>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</si>
  <si>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</si>
  <si>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</si>
  <si>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</si>
  <si>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</si>
  <si>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</si>
  <si>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</si>
  <si>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</si>
  <si>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</si>
  <si>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</si>
  <si>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</si>
  <si>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</si>
  <si>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</si>
  <si>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</si>
  <si>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</si>
  <si>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</si>
  <si>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</si>
  <si>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</si>
  <si>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</si>
  <si>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</si>
  <si>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</si>
  <si>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</si>
  <si>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</si>
  <si>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</si>
  <si>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</si>
  <si>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</si>
  <si>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</si>
  <si>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</si>
  <si>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</si>
  <si>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</si>
  <si>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</si>
  <si>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</si>
  <si>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</si>
  <si>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</si>
  <si>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</si>
  <si>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</si>
  <si>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</si>
  <si>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</si>
  <si>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</si>
  <si>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</si>
  <si>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</si>
  <si>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</si>
  <si>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</si>
  <si>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</si>
  <si>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</si>
  <si>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</si>
  <si>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</si>
  <si>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</si>
  <si>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</si>
  <si>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</si>
  <si>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</si>
  <si>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</si>
  <si>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</si>
  <si>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</si>
  <si>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</si>
  <si>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</si>
  <si>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</si>
  <si>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</si>
  <si>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</si>
  <si>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</si>
  <si>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</si>
  <si>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</si>
  <si>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</si>
  <si>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</si>
  <si>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</si>
  <si>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</si>
  <si>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</si>
  <si>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</si>
  <si>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</si>
  <si>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</si>
  <si>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</si>
  <si>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</si>
  <si>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</si>
  <si>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</si>
  <si>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</si>
  <si>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</si>
  <si>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</si>
  <si>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</si>
  <si>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</si>
  <si>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</si>
  <si>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</si>
  <si>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</si>
  <si>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</si>
  <si>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</si>
  <si>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</si>
  <si>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</si>
  <si>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</si>
  <si>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</si>
  <si>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</si>
  <si>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</si>
  <si>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</si>
  <si>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</si>
  <si>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</si>
  <si>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</si>
  <si>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</si>
  <si>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</si>
  <si>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</si>
  <si>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</si>
  <si>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</si>
  <si>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</si>
  <si>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</si>
  <si>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</si>
  <si>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</si>
  <si>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</si>
  <si>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</si>
  <si>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</si>
  <si>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</si>
  <si>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</si>
  <si>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</si>
  <si>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</si>
  <si>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</si>
  <si>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</si>
  <si>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</si>
  <si>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</si>
  <si>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</si>
  <si>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</si>
  <si>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</si>
  <si>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</si>
  <si>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</si>
  <si>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</si>
  <si>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</si>
  <si>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</si>
  <si>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</si>
  <si>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</si>
  <si>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</si>
  <si>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</si>
  <si>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</si>
  <si>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</si>
  <si>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</si>
  <si>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</si>
  <si>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</si>
  <si>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</si>
  <si>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</si>
  <si>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</si>
  <si>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</si>
  <si>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</si>
  <si>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</si>
  <si>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</si>
  <si>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</si>
  <si>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</si>
  <si>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</si>
  <si>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</si>
  <si>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</si>
  <si>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</si>
  <si>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</si>
  <si>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</si>
  <si>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</si>
  <si>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</si>
  <si>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</si>
  <si>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</si>
  <si>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</si>
  <si>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</si>
  <si>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</si>
  <si>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</si>
  <si>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</si>
  <si>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</si>
  <si>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</si>
  <si>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</si>
  <si>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</si>
  <si>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</si>
  <si>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</si>
  <si>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</si>
  <si>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</si>
  <si>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</si>
  <si>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</si>
  <si>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</si>
  <si>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</si>
  <si>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</si>
  <si>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</si>
  <si>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</si>
  <si>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</si>
  <si>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</si>
  <si>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</si>
  <si>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</si>
  <si>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</si>
  <si>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</si>
  <si>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</si>
  <si>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</si>
  <si>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</si>
  <si>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</si>
  <si>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</si>
  <si>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</si>
  <si>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</si>
  <si>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</si>
  <si>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</si>
  <si>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</si>
  <si>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</si>
  <si>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</si>
  <si>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</si>
  <si>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</si>
  <si>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</si>
  <si>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</si>
  <si>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</si>
  <si>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</si>
  <si>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</si>
  <si>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</si>
  <si>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</si>
  <si>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</si>
  <si>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</si>
  <si>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</si>
  <si>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</si>
  <si>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</si>
  <si>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</si>
  <si>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</si>
  <si>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</si>
  <si>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</si>
  <si>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</si>
  <si>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</si>
  <si>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</si>
  <si>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</si>
  <si>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</si>
  <si>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</si>
  <si>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</si>
  <si>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</si>
  <si>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</si>
  <si>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</si>
  <si>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</si>
  <si>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</si>
  <si>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</si>
  <si>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</si>
  <si>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</si>
  <si>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</si>
  <si>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</si>
  <si>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</si>
  <si>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</si>
  <si>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</si>
  <si>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</si>
  <si>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</si>
  <si>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</si>
  <si>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</si>
  <si>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</si>
  <si>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</si>
  <si>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</si>
  <si>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</si>
  <si>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</si>
  <si>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</si>
  <si>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</si>
  <si>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</si>
  <si>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</si>
  <si>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</si>
  <si>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</si>
  <si>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</si>
  <si>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</si>
  <si>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</si>
  <si>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</si>
  <si>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</si>
  <si>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</si>
  <si>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</si>
  <si>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</si>
  <si>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</si>
  <si>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</si>
  <si>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</si>
  <si>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</si>
  <si>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</si>
  <si>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</si>
  <si>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</si>
  <si>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</si>
  <si>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</si>
  <si>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</si>
  <si>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</si>
  <si>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</si>
  <si>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</si>
  <si>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</si>
  <si>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</si>
  <si>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</si>
  <si>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</si>
  <si>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</si>
  <si>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</si>
  <si>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</si>
  <si>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</si>
  <si>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</si>
  <si>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</si>
  <si>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</si>
  <si>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</si>
  <si>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</si>
  <si>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</si>
  <si>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</si>
  <si>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</si>
  <si>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</si>
  <si>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</si>
  <si>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</si>
  <si>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</si>
  <si>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</si>
  <si>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</si>
  <si>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</si>
  <si>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</si>
  <si>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</si>
  <si>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</si>
  <si>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</si>
  <si>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</si>
  <si>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</si>
  <si>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</si>
  <si>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</si>
  <si>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</si>
  <si>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</si>
  <si>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</si>
  <si>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</si>
  <si>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</si>
  <si>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</si>
  <si>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</si>
  <si>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</si>
  <si>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</si>
  <si>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</si>
  <si>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</si>
  <si>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</si>
  <si>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</si>
  <si>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</si>
  <si>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</si>
  <si>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</si>
  <si>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</si>
  <si>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</si>
  <si>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</si>
  <si>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</si>
  <si>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</si>
  <si>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</si>
  <si>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</si>
  <si>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</si>
  <si>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</si>
  <si>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</si>
  <si>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</si>
  <si>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</si>
  <si>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</si>
  <si>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</si>
  <si>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</si>
  <si>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</si>
  <si>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</si>
  <si>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</si>
  <si>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</si>
  <si>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</si>
  <si>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</si>
  <si>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</si>
  <si>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</si>
  <si>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</si>
  <si>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</si>
  <si>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</si>
  <si>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</si>
  <si>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</si>
  <si>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</si>
  <si>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</si>
  <si>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</si>
  <si>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</si>
  <si>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</si>
  <si>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</si>
  <si>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</si>
  <si>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</si>
  <si>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</si>
  <si>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</si>
  <si>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</si>
  <si>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</si>
  <si>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</si>
  <si>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</si>
  <si>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</si>
  <si>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</si>
  <si>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</si>
  <si>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</si>
  <si>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</si>
  <si>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</si>
  <si>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</si>
  <si>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</si>
  <si>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</si>
  <si>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</si>
  <si>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</si>
  <si>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</si>
  <si>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</si>
  <si>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</si>
  <si>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</si>
  <si>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</si>
  <si>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</si>
  <si>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</si>
  <si>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</si>
  <si>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</si>
  <si>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</si>
  <si>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</si>
  <si>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</si>
  <si>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</si>
  <si>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</si>
  <si>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</si>
  <si>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</si>
  <si>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</si>
  <si>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</si>
  <si>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</si>
  <si>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</si>
  <si>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</si>
  <si>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</si>
  <si>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</si>
  <si>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</si>
  <si>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</si>
  <si>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</si>
  <si>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</si>
  <si>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</si>
  <si>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</si>
  <si>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</si>
  <si>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</si>
  <si>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</si>
  <si>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</si>
  <si>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</si>
  <si>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</si>
  <si>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</si>
  <si>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</si>
  <si>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</si>
  <si>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</si>
  <si>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</si>
  <si>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</si>
  <si>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</si>
  <si>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</si>
  <si>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</si>
  <si>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</si>
  <si>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</si>
  <si>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</si>
  <si>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</si>
  <si>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</si>
  <si>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</si>
  <si>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</si>
  <si>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</si>
  <si>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</si>
  <si>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</si>
  <si>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</si>
  <si>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</si>
  <si>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</si>
  <si>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</si>
  <si>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</si>
  <si>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</si>
  <si>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</si>
  <si>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</si>
  <si>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</si>
  <si>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</si>
  <si>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</si>
  <si>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</si>
  <si>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</si>
  <si>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</si>
  <si>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</si>
  <si>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</si>
  <si>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</si>
  <si>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</si>
  <si>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</si>
  <si>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</si>
  <si>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</si>
  <si>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</si>
  <si>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</si>
  <si>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</si>
  <si>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</si>
  <si>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</si>
  <si>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</si>
  <si>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</si>
  <si>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</si>
  <si>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</si>
  <si>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</si>
  <si>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</si>
  <si>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</si>
  <si>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</si>
  <si>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</si>
  <si>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</si>
  <si>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</si>
  <si>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</si>
  <si>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</si>
  <si>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</si>
  <si>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</si>
  <si>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</si>
  <si>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</si>
  <si>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</si>
  <si>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</si>
  <si>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</si>
  <si>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</si>
  <si>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</si>
  <si>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</si>
  <si>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</si>
  <si>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</si>
  <si>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</si>
  <si>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</si>
  <si>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</si>
  <si>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</si>
  <si>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</si>
  <si>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</si>
  <si>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</si>
  <si>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</si>
  <si>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</si>
  <si>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</si>
  <si>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</si>
  <si>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</si>
  <si>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</si>
  <si>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</si>
  <si>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</si>
  <si>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</si>
  <si>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</si>
  <si>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</si>
  <si>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</si>
  <si>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</si>
  <si>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</si>
  <si>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</si>
  <si>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</si>
  <si>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</si>
  <si>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</si>
  <si>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</si>
  <si>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</si>
  <si>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</si>
  <si>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</si>
  <si>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</si>
  <si>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</si>
  <si>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</si>
  <si>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</si>
  <si>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</si>
  <si>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</si>
  <si>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</si>
  <si>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</si>
  <si>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</si>
  <si>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</si>
  <si>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</si>
  <si>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</si>
  <si>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</si>
  <si>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</si>
  <si>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</si>
  <si>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</si>
  <si>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</si>
  <si>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</si>
  <si>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</si>
  <si>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</si>
  <si>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</si>
  <si>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</si>
  <si>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</si>
  <si>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</si>
  <si>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</si>
  <si>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</si>
  <si>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</si>
  <si>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</si>
  <si>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</si>
  <si>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</si>
  <si>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</si>
  <si>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</si>
  <si>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</si>
  <si>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</si>
  <si>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</si>
  <si>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</si>
  <si>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</si>
  <si>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</si>
  <si>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</si>
  <si>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</si>
  <si>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</si>
  <si>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</si>
  <si>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</si>
  <si>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</si>
  <si>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</si>
  <si>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</si>
  <si>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</si>
  <si>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</si>
  <si>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</si>
  <si>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</si>
  <si>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</si>
  <si>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</si>
  <si>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</si>
  <si>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</si>
  <si>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</si>
  <si>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</si>
  <si>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</si>
  <si>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</si>
  <si>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</si>
  <si>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</si>
  <si>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</si>
  <si>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</si>
  <si>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</si>
  <si>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</si>
  <si>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</si>
  <si>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</si>
  <si>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</si>
  <si>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</si>
  <si>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</si>
  <si>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</si>
  <si>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</si>
  <si>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</si>
  <si>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</si>
  <si>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</si>
  <si>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</si>
  <si>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</si>
  <si>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</si>
  <si>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</si>
  <si>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</si>
  <si>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</si>
  <si>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</si>
  <si>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</si>
  <si>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</si>
  <si>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</si>
  <si>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</si>
  <si>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</si>
  <si>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</si>
  <si>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</si>
  <si>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</si>
  <si>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</si>
  <si>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</si>
  <si>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</si>
  <si>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</si>
  <si>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</si>
  <si>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</si>
  <si>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</si>
  <si>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</si>
  <si>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</si>
  <si>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</si>
  <si>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</si>
  <si>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</si>
  <si>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</si>
  <si>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</si>
  <si>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</si>
  <si>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</si>
  <si>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</si>
  <si>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</si>
  <si>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</si>
  <si>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</si>
  <si>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</si>
  <si>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</si>
  <si>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</si>
  <si>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</si>
  <si>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</si>
  <si>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</si>
  <si>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</si>
  <si>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</si>
  <si>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</si>
  <si>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</si>
  <si>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</si>
  <si>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</si>
  <si>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</si>
  <si>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</si>
  <si>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</si>
  <si>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</si>
  <si>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</si>
  <si>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</si>
  <si>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</si>
  <si>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</si>
  <si>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</si>
  <si>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</si>
  <si>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</si>
  <si>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</si>
  <si>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</si>
  <si>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</si>
  <si>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</si>
  <si>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</si>
  <si>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</si>
  <si>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</si>
  <si>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</si>
  <si>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</si>
  <si>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</si>
  <si>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</si>
  <si>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</si>
  <si>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</si>
  <si>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</si>
  <si>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</si>
  <si>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</si>
  <si>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</si>
  <si>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</si>
  <si>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</si>
  <si>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</si>
  <si>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</si>
  <si>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</si>
  <si>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</si>
  <si>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</si>
  <si>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</si>
  <si>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</si>
  <si>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</si>
  <si>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</si>
  <si>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</si>
  <si>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</si>
  <si>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</si>
  <si>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</si>
  <si>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</si>
  <si>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</si>
  <si>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</si>
  <si>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</si>
  <si>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</si>
  <si>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</si>
  <si>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</si>
  <si>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</si>
  <si>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</si>
  <si>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</si>
  <si>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</si>
  <si>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</si>
  <si>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</si>
  <si>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</si>
  <si>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</si>
  <si>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</si>
  <si>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</si>
  <si>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</si>
  <si>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</si>
  <si>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</si>
  <si>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</si>
  <si>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</si>
  <si>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</si>
  <si>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</si>
  <si>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</si>
  <si>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</si>
  <si>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</si>
  <si>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</si>
  <si>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</si>
  <si>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</si>
  <si>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</si>
  <si>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</si>
  <si>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</si>
  <si>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</si>
  <si>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</si>
  <si>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</si>
  <si>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</si>
  <si>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</si>
  <si>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</si>
  <si>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</si>
  <si>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</si>
  <si>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</si>
  <si>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</si>
  <si>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</si>
  <si>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</si>
  <si>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</si>
  <si>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</si>
  <si>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</si>
  <si>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</si>
  <si>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</si>
  <si>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</si>
  <si>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</si>
  <si>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</si>
  <si>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</si>
  <si>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</si>
  <si>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</si>
  <si>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</si>
  <si>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</si>
  <si>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</si>
  <si>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</si>
  <si>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</si>
  <si>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</si>
  <si>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</si>
  <si>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</si>
  <si>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</si>
  <si>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</si>
  <si>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</si>
  <si>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</si>
  <si>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</si>
  <si>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</si>
  <si>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</si>
  <si>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</si>
  <si>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</si>
  <si>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</si>
  <si>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</si>
  <si>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</si>
  <si>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</si>
  <si>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</si>
  <si>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</si>
  <si>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</si>
  <si>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</si>
  <si>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</si>
  <si>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</si>
  <si>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</si>
  <si>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</si>
  <si>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</si>
  <si>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</si>
  <si>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</si>
  <si>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</si>
  <si>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</si>
  <si>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</si>
  <si>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</si>
  <si>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</si>
  <si>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</si>
  <si>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</si>
  <si>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</si>
  <si>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</si>
  <si>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</si>
  <si>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</si>
  <si>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</si>
  <si>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</si>
  <si>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</si>
  <si>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</si>
  <si>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</si>
  <si>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</si>
  <si>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</si>
  <si>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</si>
  <si>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</si>
  <si>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</si>
  <si>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</si>
  <si>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</si>
  <si>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</si>
  <si>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</si>
  <si>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</si>
  <si>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</si>
  <si>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</si>
  <si>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</si>
  <si>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</si>
  <si>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</si>
  <si>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</si>
  <si>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</si>
  <si>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</si>
  <si>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</si>
  <si>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</si>
  <si>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</si>
  <si>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</si>
  <si>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</si>
  <si>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</si>
  <si>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</si>
  <si>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</si>
  <si>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</si>
  <si>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</si>
  <si>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</si>
  <si>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</si>
  <si>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</si>
  <si>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</si>
  <si>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</si>
  <si>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</si>
  <si>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</si>
  <si>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</si>
  <si>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</si>
  <si>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</si>
  <si>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</si>
  <si>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</si>
  <si>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</si>
  <si>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</si>
  <si>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</si>
  <si>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</si>
  <si>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</si>
  <si>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</si>
  <si>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</si>
  <si>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</si>
  <si>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</si>
  <si>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</si>
  <si>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</si>
  <si>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</si>
  <si>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</si>
  <si>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</si>
  <si>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</si>
  <si>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</si>
  <si>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</si>
  <si>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</si>
  <si>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</si>
  <si>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</si>
  <si>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</si>
  <si>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</si>
  <si>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</si>
  <si>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</si>
  <si>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</si>
  <si>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</si>
  <si>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</si>
  <si>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</si>
  <si>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</si>
  <si>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</si>
  <si>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</si>
  <si>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</si>
  <si>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</si>
  <si>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</si>
  <si>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</si>
  <si>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</si>
  <si>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</si>
  <si>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</si>
  <si>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</si>
  <si>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</si>
  <si>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</si>
  <si>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</si>
  <si>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</si>
  <si>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</si>
  <si>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</si>
  <si>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</si>
  <si>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</si>
  <si>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</si>
  <si>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</si>
  <si>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</si>
  <si>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</si>
  <si>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</si>
  <si>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</si>
  <si>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</si>
  <si>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</si>
  <si>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</si>
  <si>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</si>
  <si>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</si>
  <si>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</si>
  <si>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</si>
  <si>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</si>
  <si>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</si>
  <si>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</si>
  <si>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</si>
  <si>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</si>
  <si>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</si>
  <si>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</si>
  <si>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</si>
  <si>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</si>
  <si>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</si>
  <si>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</si>
  <si>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</si>
  <si>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</si>
  <si>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</si>
  <si>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</si>
  <si>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</si>
  <si>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</si>
  <si>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</si>
  <si>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</si>
  <si>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</si>
  <si>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</si>
  <si>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</si>
  <si>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</si>
  <si>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</si>
  <si>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</si>
  <si>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</si>
  <si>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</si>
  <si>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</si>
  <si>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</si>
  <si>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</si>
  <si>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</si>
  <si>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</si>
  <si>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</si>
  <si>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</si>
  <si>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</si>
  <si>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</si>
  <si>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</si>
  <si>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</si>
  <si>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</si>
  <si>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</si>
  <si>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</si>
  <si>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</si>
  <si>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</si>
  <si>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</si>
  <si>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</si>
  <si>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</si>
  <si>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</si>
  <si>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</si>
  <si>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</si>
  <si>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</si>
  <si>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</si>
  <si>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</si>
  <si>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</si>
  <si>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</si>
  <si>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</si>
  <si>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</si>
  <si>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</si>
  <si>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</si>
  <si>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</si>
  <si>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</si>
  <si>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</si>
  <si>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</si>
  <si>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</si>
  <si>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</si>
  <si>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</si>
  <si>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</si>
  <si>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</si>
  <si>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</si>
  <si>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</si>
  <si>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</si>
  <si>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</si>
  <si>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</si>
  <si>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</si>
  <si>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</si>
  <si>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</si>
  <si>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</si>
  <si>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</si>
  <si>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</si>
  <si>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</si>
  <si>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</si>
  <si>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</si>
  <si>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</si>
  <si>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</si>
  <si>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</si>
  <si>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</si>
  <si>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</si>
  <si>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</si>
  <si>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</si>
  <si>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</si>
  <si>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</si>
  <si>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</si>
  <si>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</si>
  <si>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</si>
  <si>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</si>
  <si>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</si>
  <si>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</si>
  <si>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</si>
  <si>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</si>
  <si>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</si>
  <si>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</si>
  <si>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</si>
  <si>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</si>
  <si>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</si>
  <si>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</si>
  <si>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</si>
  <si>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</si>
  <si>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</si>
  <si>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</si>
  <si>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</si>
  <si>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</si>
  <si>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</si>
  <si>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</si>
  <si>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</si>
  <si>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</si>
  <si>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</si>
  <si>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</si>
  <si>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</si>
  <si>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</si>
  <si>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</si>
  <si>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</si>
  <si>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</si>
  <si>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</si>
  <si>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</si>
  <si>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</si>
  <si>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</si>
  <si>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</si>
  <si>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</si>
  <si>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</si>
  <si>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</si>
  <si>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</si>
  <si>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</si>
  <si>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</si>
  <si>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</si>
  <si>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</si>
  <si>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</si>
  <si>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</si>
  <si>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</si>
  <si>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</si>
  <si>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</si>
  <si>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</si>
  <si>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</si>
  <si>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</si>
  <si>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</si>
  <si>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</si>
  <si>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</si>
  <si>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</si>
  <si>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</si>
  <si>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</si>
  <si>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</si>
  <si>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</si>
  <si>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</si>
  <si>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</si>
  <si>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</si>
  <si>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</si>
  <si>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</si>
  <si>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</si>
  <si>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</si>
  <si>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</si>
  <si>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</si>
  <si>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</si>
  <si>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</si>
  <si>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</si>
  <si>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</si>
  <si>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</si>
  <si>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</si>
  <si>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</si>
  <si>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</si>
  <si>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</si>
  <si>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</si>
  <si>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</si>
  <si>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</si>
  <si>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</si>
  <si>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</si>
  <si>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</si>
  <si>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</si>
  <si>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</si>
  <si>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</si>
  <si>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</si>
  <si>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</si>
  <si>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</si>
  <si>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</si>
  <si>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</si>
  <si>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</si>
  <si>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</si>
  <si>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</si>
  <si>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</si>
  <si>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</si>
  <si>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</si>
  <si>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</si>
  <si>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</si>
  <si>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</si>
  <si>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</si>
  <si>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</si>
  <si>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</si>
  <si>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</si>
  <si>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</si>
  <si>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</si>
  <si>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</si>
  <si>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</si>
  <si>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</si>
  <si>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</si>
  <si>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</si>
  <si>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</si>
  <si>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</si>
  <si>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</si>
  <si>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</si>
  <si>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</si>
  <si>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</si>
  <si>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</si>
  <si>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</si>
  <si>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</si>
  <si>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</si>
  <si>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</si>
  <si>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</si>
  <si>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</si>
  <si>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</si>
  <si>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</si>
  <si>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</si>
  <si>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</si>
  <si>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</si>
  <si>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</si>
  <si>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</si>
  <si>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</si>
  <si>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</si>
  <si>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</si>
  <si>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</si>
  <si>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</si>
  <si>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</si>
  <si>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</si>
  <si>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</si>
  <si>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</si>
  <si>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</si>
  <si>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</si>
  <si>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</si>
  <si>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</si>
  <si>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</si>
  <si>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</si>
  <si>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</si>
  <si>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</si>
  <si>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</si>
  <si>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</si>
  <si>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</si>
  <si>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</si>
  <si>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</si>
  <si>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</si>
  <si>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</si>
  <si>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</si>
  <si>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</si>
  <si>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</si>
  <si>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</si>
  <si>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</si>
  <si>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</si>
  <si>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</si>
  <si>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</si>
  <si>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</si>
  <si>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</si>
  <si>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</si>
  <si>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</si>
  <si>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</si>
  <si>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</si>
  <si>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</si>
  <si>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</si>
  <si>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</si>
  <si>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</si>
  <si>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</si>
  <si>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</si>
  <si>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</si>
  <si>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</si>
  <si>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</si>
  <si>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</si>
  <si>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</si>
  <si>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</si>
  <si>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</si>
  <si>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</si>
  <si>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</si>
  <si>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</si>
  <si>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</si>
  <si>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</si>
  <si>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</si>
  <si>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</si>
  <si>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</si>
  <si>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</si>
  <si>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</si>
  <si>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</si>
  <si>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</si>
  <si>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</si>
  <si>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</si>
  <si>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</si>
  <si>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</si>
  <si>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</si>
  <si>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</si>
  <si>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</si>
  <si>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</si>
  <si>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</si>
  <si>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</si>
  <si>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</si>
  <si>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</si>
  <si>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</si>
  <si>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</si>
  <si>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</si>
  <si>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</si>
  <si>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</si>
  <si>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</si>
  <si>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</si>
  <si>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</si>
  <si>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</si>
  <si>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</si>
  <si>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</si>
  <si>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</si>
  <si>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</si>
  <si>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</si>
  <si>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</si>
  <si>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</si>
  <si>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</si>
  <si>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</si>
  <si>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</si>
  <si>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</si>
  <si>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</si>
  <si>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</si>
  <si>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</si>
  <si>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</si>
  <si>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</si>
  <si>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</si>
  <si>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</si>
  <si>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</si>
  <si>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</si>
  <si>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</si>
  <si>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</si>
  <si>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</si>
  <si>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</si>
  <si>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</si>
  <si>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</si>
  <si>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</si>
  <si>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</si>
  <si>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</si>
  <si>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</si>
  <si>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</si>
  <si>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</si>
  <si>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</si>
  <si>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</si>
  <si>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</si>
  <si>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</si>
  <si>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</si>
  <si>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</si>
  <si>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</si>
  <si>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</si>
  <si>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</si>
  <si>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</si>
  <si>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</si>
  <si>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</si>
  <si>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</si>
  <si>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</si>
  <si>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</si>
  <si>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</si>
  <si>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</si>
  <si>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</si>
  <si>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</si>
  <si>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</si>
  <si>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</si>
  <si>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</si>
  <si>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</si>
  <si>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</si>
  <si>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</si>
  <si>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</si>
  <si>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</si>
  <si>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</si>
  <si>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</si>
  <si>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</si>
  <si>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</si>
  <si>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</si>
  <si>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</si>
  <si>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</si>
  <si>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</si>
  <si>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</si>
  <si>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</si>
  <si>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</si>
  <si>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</si>
  <si>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</si>
  <si>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</si>
  <si>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</si>
  <si>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</si>
  <si>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</si>
  <si>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</si>
  <si>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</si>
  <si>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</si>
  <si>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</si>
  <si>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</si>
  <si>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</si>
  <si>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</si>
  <si>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</si>
  <si>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</si>
  <si>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</si>
  <si>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</si>
  <si>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</si>
  <si>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</si>
  <si>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</si>
  <si>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</si>
  <si>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</si>
  <si>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</si>
  <si>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</si>
  <si>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</si>
  <si>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</si>
  <si>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</si>
  <si>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</si>
  <si>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</si>
  <si>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</si>
  <si>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</si>
  <si>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</si>
  <si>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</si>
  <si>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</si>
  <si>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</si>
  <si>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</si>
  <si>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</si>
  <si>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</si>
  <si>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</si>
  <si>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</si>
  <si>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</si>
  <si>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</si>
  <si>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</si>
  <si>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</si>
  <si>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</si>
  <si>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</si>
  <si>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</si>
  <si>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</si>
  <si>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</si>
  <si>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</si>
  <si>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</si>
  <si>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</si>
  <si>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</si>
  <si>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</si>
  <si>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</si>
  <si>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</si>
  <si>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</si>
  <si>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</si>
  <si>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</si>
  <si>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</si>
  <si>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</si>
  <si>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</si>
  <si>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</si>
  <si>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</si>
  <si>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</si>
  <si>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</si>
  <si>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</si>
  <si>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</si>
  <si>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</si>
  <si>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</si>
  <si>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</si>
  <si>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</si>
  <si>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</si>
  <si>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</si>
  <si>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</si>
  <si>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</si>
  <si>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</si>
  <si>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</si>
  <si>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</si>
  <si>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</si>
  <si>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</si>
  <si>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</si>
  <si>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</si>
  <si>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</si>
  <si>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</si>
  <si>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</si>
  <si>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</si>
  <si>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</si>
  <si>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</si>
  <si>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</si>
  <si>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</si>
  <si>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</si>
  <si>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</si>
  <si>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</si>
  <si>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</si>
  <si>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</si>
  <si>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</si>
  <si>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</si>
  <si>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</si>
  <si>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</si>
  <si>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</si>
  <si>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</si>
  <si>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</si>
  <si>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</si>
  <si>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</si>
  <si>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</si>
  <si>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</si>
  <si>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</si>
  <si>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</si>
  <si>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</si>
  <si>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</si>
  <si>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</si>
  <si>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</si>
  <si>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</si>
  <si>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</si>
  <si>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</si>
  <si>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</si>
  <si>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</si>
  <si>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</si>
  <si>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</si>
  <si>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</si>
  <si>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</si>
  <si>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</si>
  <si>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</si>
  <si>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</si>
  <si>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</si>
  <si>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</si>
  <si>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</si>
  <si>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</si>
  <si>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</si>
  <si>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</si>
  <si>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</si>
  <si>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</si>
  <si>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</si>
  <si>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</si>
  <si>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</si>
  <si>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</si>
  <si>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</si>
  <si>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</si>
  <si>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</si>
  <si>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</si>
  <si>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</si>
  <si>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</si>
  <si>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</si>
  <si>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</si>
  <si>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</si>
  <si>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</si>
  <si>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</si>
  <si>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</si>
  <si>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</si>
  <si>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</si>
  <si>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</si>
  <si>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</si>
  <si>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</si>
  <si>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</si>
  <si>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</si>
  <si>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</si>
  <si>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</si>
  <si>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</si>
  <si>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</si>
  <si>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</si>
  <si>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</si>
  <si>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</si>
  <si>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</si>
  <si>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</si>
  <si>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</si>
  <si>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</si>
  <si>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</si>
  <si>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</si>
  <si>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</si>
  <si>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</si>
  <si>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</si>
  <si>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</si>
  <si>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</si>
  <si>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</si>
  <si>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</si>
  <si>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</si>
  <si>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</si>
  <si>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</si>
  <si>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</si>
  <si>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</si>
  <si>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</si>
  <si>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</si>
  <si>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</si>
  <si>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</si>
  <si>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</si>
  <si>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</si>
  <si>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</si>
  <si>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</si>
  <si>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</si>
  <si>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</si>
  <si>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</si>
  <si>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</si>
  <si>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</si>
  <si>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</si>
  <si>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</si>
  <si>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</si>
  <si>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</si>
  <si>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</si>
  <si>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</si>
  <si>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</si>
  <si>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</si>
  <si>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</si>
  <si>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</si>
  <si>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</si>
  <si>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</si>
  <si>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</si>
  <si>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</si>
  <si>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</si>
  <si>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</si>
  <si>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</si>
  <si>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</si>
  <si>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</si>
  <si>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</si>
  <si>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</si>
  <si>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</si>
  <si>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</si>
  <si>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</si>
  <si>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</si>
  <si>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</si>
  <si>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</si>
  <si>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</si>
  <si>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</si>
  <si>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</si>
  <si>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</si>
  <si>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</si>
  <si>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</si>
  <si>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</si>
  <si>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</si>
  <si>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</si>
  <si>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</si>
  <si>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</si>
  <si>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</si>
  <si>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</si>
  <si>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</si>
  <si>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</si>
  <si>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</si>
  <si>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</si>
  <si>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</si>
  <si>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</si>
  <si>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</si>
  <si>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</si>
  <si>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</si>
  <si>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</si>
  <si>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</si>
  <si>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</si>
  <si>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</si>
  <si>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</si>
  <si>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</si>
  <si>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</si>
  <si>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</si>
  <si>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</si>
  <si>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</si>
  <si>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</si>
  <si>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</si>
  <si>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</si>
  <si>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</si>
  <si>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</si>
  <si>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</si>
  <si>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</si>
  <si>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</si>
  <si>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</si>
  <si>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</si>
  <si>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</si>
  <si>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</si>
  <si>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</si>
  <si>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</si>
  <si>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</si>
  <si>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</si>
  <si>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</si>
  <si>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</si>
  <si>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</si>
  <si>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</si>
  <si>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</si>
  <si>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</si>
  <si>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</si>
  <si>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</si>
  <si>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</si>
  <si>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</si>
  <si>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</si>
  <si>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</si>
  <si>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</si>
  <si>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</si>
  <si>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</si>
  <si>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</si>
  <si>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</si>
  <si>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</si>
  <si>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</si>
  <si>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</si>
  <si>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</si>
  <si>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</si>
  <si>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</si>
  <si>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</si>
  <si>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</si>
  <si>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</si>
  <si>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</si>
  <si>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</si>
  <si>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</si>
  <si>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</si>
  <si>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</si>
  <si>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</si>
  <si>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</si>
  <si>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</si>
  <si>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</si>
  <si>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</si>
  <si>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</si>
  <si>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</si>
  <si>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</si>
  <si>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</si>
  <si>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</si>
  <si>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</si>
  <si>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</si>
  <si>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</si>
  <si>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</si>
  <si>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</si>
  <si>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</si>
  <si>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</si>
  <si>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</si>
  <si>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</si>
  <si>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</si>
  <si>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</si>
  <si>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</si>
  <si>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</si>
  <si>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</si>
  <si>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</si>
  <si>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</si>
  <si>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</si>
  <si>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</si>
  <si>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</si>
  <si>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</si>
  <si>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</si>
  <si>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</si>
  <si>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</si>
  <si>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</si>
  <si>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</si>
  <si>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</si>
  <si>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</si>
  <si>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</si>
  <si>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</si>
  <si>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</si>
  <si>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</si>
  <si>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</si>
  <si>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</si>
  <si>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</si>
  <si>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</si>
  <si>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</si>
  <si>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</si>
  <si>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</si>
  <si>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</si>
  <si>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</si>
  <si>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</si>
  <si>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</si>
  <si>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</si>
  <si>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</si>
  <si>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</si>
  <si>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</si>
  <si>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</si>
  <si>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</si>
  <si>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</si>
  <si>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</si>
  <si>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</si>
  <si>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</si>
  <si>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</si>
  <si>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</si>
  <si>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</si>
  <si>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</si>
  <si>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</si>
  <si>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</si>
  <si>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</si>
  <si>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</si>
  <si>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</si>
  <si>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</si>
  <si>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</si>
  <si>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</si>
  <si>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</si>
  <si>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</si>
  <si>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</si>
  <si>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</si>
  <si>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</si>
  <si>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</si>
  <si>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</si>
  <si>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</si>
  <si>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</si>
  <si>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</si>
  <si>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</si>
  <si>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</si>
  <si>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</si>
  <si>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</si>
  <si>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</si>
  <si>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</si>
  <si>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</si>
  <si>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</si>
  <si>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</si>
  <si>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</si>
  <si>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</si>
  <si>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</si>
  <si>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</si>
  <si>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</si>
  <si>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</si>
  <si>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</si>
  <si>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</si>
  <si>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</si>
  <si>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</si>
  <si>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</si>
  <si>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</si>
  <si>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</si>
  <si>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</si>
  <si>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</si>
  <si>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</si>
  <si>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</si>
  <si>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</si>
  <si>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</si>
  <si>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</si>
  <si>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</si>
  <si>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</si>
  <si>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</si>
  <si>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</si>
  <si>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</si>
  <si>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</si>
  <si>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</si>
  <si>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</si>
  <si>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</si>
  <si>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</si>
  <si>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</si>
  <si>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</si>
  <si>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</si>
  <si>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</si>
  <si>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</si>
  <si>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</si>
  <si>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</si>
  <si>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</si>
  <si>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</si>
  <si>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</si>
  <si>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</si>
  <si>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</si>
  <si>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</si>
  <si>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</si>
  <si>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</si>
  <si>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</si>
  <si>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</si>
  <si>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</si>
  <si>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</si>
  <si>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</si>
  <si>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</si>
  <si>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</si>
  <si>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</si>
  <si>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</si>
  <si>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</si>
  <si>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</si>
  <si>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</si>
  <si>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</si>
  <si>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</si>
  <si>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</si>
  <si>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</si>
  <si>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</si>
  <si>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</si>
  <si>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</si>
  <si>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</si>
  <si>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</si>
  <si>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</si>
  <si>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</si>
  <si>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</si>
  <si>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</si>
  <si>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</si>
  <si>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</si>
  <si>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</si>
  <si>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</si>
  <si>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</si>
  <si>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</si>
  <si>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</si>
  <si>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</si>
  <si>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</si>
  <si>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</si>
  <si>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</si>
  <si>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</si>
  <si>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</si>
  <si>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</si>
  <si>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</si>
  <si>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</si>
  <si>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</si>
  <si>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</si>
  <si>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</si>
  <si>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</si>
  <si>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</si>
  <si>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</si>
  <si>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</si>
  <si>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</si>
  <si>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</si>
  <si>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</si>
  <si>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</si>
  <si>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</si>
  <si>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</si>
  <si>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</si>
  <si>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</si>
  <si>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</si>
  <si>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</si>
  <si>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</si>
  <si>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</si>
  <si>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</si>
  <si>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</si>
  <si>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</si>
  <si>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</si>
  <si>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</si>
  <si>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</si>
  <si>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</si>
  <si>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</si>
  <si>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</si>
  <si>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</si>
  <si>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</si>
  <si>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</si>
  <si>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</si>
  <si>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</si>
  <si>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</si>
  <si>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</si>
  <si>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</si>
  <si>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</si>
  <si>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</si>
  <si>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</si>
  <si>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</si>
  <si>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</si>
  <si>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</si>
  <si>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</si>
  <si>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</si>
  <si>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</si>
  <si>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</si>
  <si>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</si>
  <si>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</si>
  <si>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</si>
  <si>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</si>
  <si>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</si>
  <si>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</si>
  <si>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</si>
  <si>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</si>
  <si>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</si>
  <si>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</si>
  <si>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</si>
  <si>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</si>
  <si>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</si>
  <si>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</si>
  <si>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</si>
  <si>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</si>
  <si>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</si>
  <si>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</si>
  <si>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</si>
  <si>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</si>
  <si>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</si>
  <si>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</si>
  <si>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</si>
  <si>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</si>
  <si>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</si>
  <si>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</si>
  <si>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</si>
  <si>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</si>
  <si>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</si>
  <si>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</si>
  <si>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</si>
  <si>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</si>
  <si>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</si>
  <si>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</si>
  <si>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</si>
  <si>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</si>
  <si>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</si>
  <si>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</si>
  <si>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</si>
  <si>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</si>
  <si>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</si>
  <si>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</si>
  <si>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</si>
  <si>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</si>
  <si>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</si>
  <si>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</si>
  <si>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</si>
  <si>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</si>
  <si>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</si>
  <si>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</si>
  <si>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</si>
  <si>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</si>
  <si>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</si>
  <si>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</si>
  <si>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</si>
  <si>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</si>
  <si>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</si>
  <si>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</si>
  <si>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</si>
  <si>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</si>
  <si>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</si>
  <si>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</si>
  <si>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</si>
  <si>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</si>
  <si>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</si>
  <si>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</si>
  <si>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</si>
  <si>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</si>
  <si>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</si>
  <si>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</si>
  <si>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</si>
  <si>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</si>
  <si>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</si>
  <si>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</si>
  <si>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</si>
  <si>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</si>
  <si>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</si>
  <si>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</si>
  <si>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</si>
  <si>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</si>
  <si>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</si>
  <si>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</si>
  <si>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</si>
  <si>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</si>
  <si>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</si>
  <si>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</si>
  <si>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</si>
  <si>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</si>
  <si>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</si>
  <si>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</si>
  <si>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</si>
  <si>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</si>
  <si>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</si>
  <si>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</si>
  <si>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</si>
  <si>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</si>
  <si>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</si>
  <si>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</si>
  <si>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</si>
  <si>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</si>
  <si>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</si>
  <si>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</si>
  <si>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</si>
  <si>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</si>
  <si>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</si>
  <si>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</si>
  <si>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</si>
  <si>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</si>
  <si>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</si>
  <si>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</si>
  <si>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</si>
  <si>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</si>
  <si>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</si>
  <si>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</si>
  <si>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</si>
  <si>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</si>
  <si>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</si>
  <si>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</si>
  <si>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</si>
  <si>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</si>
  <si>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</si>
  <si>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</si>
  <si>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</si>
  <si>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</si>
  <si>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</si>
  <si>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</si>
  <si>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</si>
  <si>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</si>
  <si>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</si>
  <si>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</si>
  <si>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</si>
  <si>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</si>
  <si>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</si>
  <si>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</si>
  <si>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</si>
  <si>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</si>
  <si>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</si>
  <si>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</si>
  <si>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</si>
  <si>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</si>
  <si>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</si>
  <si>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</si>
  <si>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</si>
  <si>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</si>
  <si>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</si>
  <si>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</si>
  <si>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</si>
  <si>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</si>
  <si>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</si>
  <si>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</si>
  <si>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</si>
  <si>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</si>
  <si>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</si>
  <si>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</si>
  <si>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</si>
  <si>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</si>
  <si>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</si>
  <si>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</si>
  <si>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</si>
  <si>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</si>
  <si>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</si>
  <si>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</si>
  <si>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</si>
  <si>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</si>
  <si>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</si>
  <si>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</si>
  <si>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</si>
  <si>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</si>
  <si>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</si>
  <si>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</si>
  <si>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</si>
  <si>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</si>
  <si>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</si>
  <si>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</si>
  <si>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</si>
  <si>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</si>
  <si>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</si>
  <si>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</si>
  <si>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</si>
  <si>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</si>
  <si>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</si>
  <si>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</si>
  <si>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</si>
  <si>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</si>
  <si>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</si>
  <si>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</si>
  <si>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</si>
  <si>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</si>
  <si>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</si>
  <si>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</si>
  <si>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</si>
  <si>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</si>
  <si>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</si>
  <si>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</si>
  <si>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</si>
  <si>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</si>
  <si>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</si>
  <si>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</si>
  <si>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</si>
  <si>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</si>
  <si>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</si>
  <si>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</si>
  <si>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</si>
  <si>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</si>
  <si>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</si>
  <si>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</si>
  <si>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</si>
  <si>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</si>
  <si>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</si>
  <si>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</si>
  <si>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</si>
  <si>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</si>
  <si>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</si>
  <si>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</si>
  <si>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</si>
  <si>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</si>
  <si>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</si>
  <si>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</si>
  <si>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</si>
  <si>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</si>
  <si>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</si>
  <si>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</si>
  <si>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</si>
  <si>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</si>
  <si>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</si>
  <si>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</si>
  <si>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</si>
  <si>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</si>
  <si>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</si>
  <si>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</si>
  <si>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</si>
  <si>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</si>
  <si>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</si>
  <si>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</si>
  <si>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</si>
  <si>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</si>
  <si>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</si>
  <si>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</si>
  <si>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</si>
  <si>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</si>
  <si>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</si>
  <si>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</si>
  <si>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</si>
  <si>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</si>
  <si>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</si>
  <si>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</si>
  <si>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</si>
  <si>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</si>
  <si>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</si>
  <si>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</si>
  <si>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</si>
  <si>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</si>
  <si>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</si>
  <si>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</si>
  <si>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</si>
  <si>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</si>
  <si>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</si>
  <si>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</si>
  <si>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</si>
  <si>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</si>
  <si>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</si>
  <si>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</si>
  <si>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</si>
  <si>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</si>
  <si>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</si>
  <si>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</si>
  <si>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</si>
  <si>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</si>
  <si>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</si>
  <si>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</si>
  <si>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</si>
  <si>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</si>
  <si>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</si>
  <si>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</si>
  <si>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</si>
  <si>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</si>
  <si>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</si>
  <si>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</si>
  <si>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</si>
  <si>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</si>
  <si>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</si>
  <si>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</si>
  <si>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</si>
  <si>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</si>
  <si>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</si>
  <si>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</si>
  <si>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</si>
  <si>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</si>
  <si>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</si>
  <si>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</si>
  <si>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</si>
  <si>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</si>
  <si>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</si>
  <si>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</si>
  <si>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</si>
  <si>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</si>
  <si>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</si>
  <si>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</si>
  <si>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</si>
  <si>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</si>
  <si>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</si>
  <si>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</si>
  <si>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</si>
  <si>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</si>
  <si>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</si>
  <si>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</si>
  <si>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</si>
  <si>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</si>
  <si>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</si>
  <si>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</si>
  <si>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</si>
  <si>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</si>
  <si>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</si>
  <si>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</si>
  <si>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</si>
  <si>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</si>
  <si>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</si>
  <si>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</si>
  <si>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</si>
  <si>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</si>
  <si>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</si>
  <si>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</si>
  <si>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</si>
  <si>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</si>
  <si>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</si>
  <si>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</si>
  <si>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</si>
  <si>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</si>
  <si>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</si>
  <si>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</si>
  <si>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</si>
  <si>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</si>
  <si>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</si>
  <si>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</si>
  <si>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</si>
  <si>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</si>
  <si>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</si>
  <si>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</si>
  <si>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</si>
  <si>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</si>
  <si>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</si>
  <si>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</si>
  <si>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</si>
  <si>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</si>
  <si>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</si>
  <si>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</si>
  <si>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</si>
  <si>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</si>
  <si>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</si>
  <si>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</si>
  <si>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</si>
  <si>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</si>
  <si>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</si>
  <si>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</si>
  <si>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</si>
  <si>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</si>
  <si>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</si>
  <si>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</si>
  <si>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</si>
  <si>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</si>
  <si>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</si>
  <si>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</si>
  <si>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</si>
  <si>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</si>
  <si>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</si>
  <si>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</si>
  <si>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</si>
  <si>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</si>
  <si>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</si>
  <si>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</si>
  <si>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</si>
  <si>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</si>
  <si>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</si>
  <si>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</si>
  <si>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</si>
  <si>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</si>
  <si>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</si>
  <si>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</si>
  <si>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</si>
  <si>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</si>
  <si>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</si>
  <si>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</si>
  <si>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</si>
  <si>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</si>
  <si>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</si>
  <si>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</si>
  <si>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</si>
  <si>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</si>
  <si>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</si>
  <si>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</si>
  <si>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</si>
  <si>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</si>
  <si>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</si>
  <si>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</si>
  <si>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</si>
  <si>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</si>
  <si>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</si>
  <si>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</si>
  <si>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</si>
  <si>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</si>
  <si>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</si>
  <si>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</si>
  <si>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</si>
  <si>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</si>
  <si>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</si>
  <si>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</si>
  <si>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</si>
  <si>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</si>
  <si>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</si>
  <si>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</si>
  <si>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</si>
  <si>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</si>
  <si>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</si>
  <si>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</si>
  <si>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</si>
  <si>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</si>
  <si>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</si>
  <si>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</si>
  <si>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</si>
  <si>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</si>
  <si>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</si>
  <si>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</si>
  <si>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</si>
  <si>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</si>
  <si>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</si>
  <si>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</si>
  <si>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</si>
  <si>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</si>
  <si>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</si>
  <si>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</si>
  <si>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</si>
  <si>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</si>
  <si>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</si>
  <si>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</si>
  <si>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</si>
  <si>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</si>
  <si>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</si>
  <si>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</si>
  <si>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</si>
  <si>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</si>
  <si>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</si>
  <si>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</si>
  <si>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</si>
  <si>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</si>
  <si>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</si>
  <si>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</si>
  <si>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</si>
  <si>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</si>
  <si>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</si>
  <si>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</si>
  <si>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</si>
  <si>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</si>
  <si>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</si>
  <si>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</si>
  <si>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</si>
  <si>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</si>
  <si>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</si>
  <si>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</si>
  <si>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</si>
  <si>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</si>
  <si>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</si>
  <si>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</si>
  <si>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</si>
  <si>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</si>
  <si>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</si>
  <si>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</si>
  <si>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</si>
  <si>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</si>
  <si>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</si>
  <si>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</si>
  <si>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</si>
  <si>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</si>
  <si>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</si>
  <si>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</si>
  <si>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</si>
  <si>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</si>
  <si>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</si>
  <si>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</si>
  <si>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</si>
  <si>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</si>
  <si>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</si>
  <si>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</si>
  <si>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</si>
  <si>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</si>
  <si>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</si>
  <si>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</si>
  <si>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</si>
  <si>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</si>
  <si>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</si>
  <si>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</si>
  <si>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</si>
  <si>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</si>
  <si>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</si>
  <si>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</si>
  <si>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</si>
  <si>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</si>
  <si>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</si>
  <si>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</si>
  <si>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</si>
  <si>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</si>
  <si>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</si>
  <si>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</si>
  <si>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</si>
  <si>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</si>
  <si>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</si>
  <si>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</si>
  <si>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</si>
  <si>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</si>
  <si>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</si>
  <si>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</si>
  <si>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</si>
  <si>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</si>
  <si>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</si>
  <si>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</si>
  <si>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</si>
  <si>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</si>
  <si>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</si>
  <si>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</si>
  <si>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</si>
  <si>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</si>
  <si>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</si>
  <si>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</si>
  <si>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</si>
  <si>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</si>
  <si>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</si>
  <si>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</si>
  <si>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</si>
  <si>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</si>
  <si>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</si>
  <si>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</si>
  <si>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</si>
  <si>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</si>
  <si>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</si>
  <si>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</si>
  <si>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</si>
  <si>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</si>
  <si>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</si>
  <si>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</si>
  <si>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</si>
  <si>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</si>
  <si>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</si>
  <si>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</si>
  <si>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</si>
  <si>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</si>
  <si>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</si>
  <si>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</si>
  <si>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</si>
  <si>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</si>
  <si>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</si>
  <si>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</si>
  <si>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</si>
  <si>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</si>
  <si>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</si>
  <si>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</si>
  <si>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</si>
  <si>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</si>
  <si>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</si>
  <si>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</si>
  <si>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</si>
  <si>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</si>
  <si>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</si>
  <si>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</si>
  <si>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</si>
  <si>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</si>
  <si>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</si>
  <si>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</si>
  <si>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</si>
  <si>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</si>
  <si>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</si>
  <si>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</si>
  <si>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</si>
  <si>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</si>
  <si>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</si>
  <si>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</si>
  <si>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</si>
  <si>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</si>
  <si>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</si>
  <si>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</si>
  <si>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</si>
  <si>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</si>
  <si>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</si>
  <si>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</si>
  <si>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</si>
  <si>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</si>
  <si>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</si>
  <si>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</si>
  <si>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</si>
  <si>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</si>
  <si>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</si>
  <si>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</si>
  <si>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</si>
  <si>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</si>
  <si>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</si>
  <si>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</si>
  <si>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</si>
  <si>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</si>
  <si>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</si>
  <si>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</si>
  <si>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</si>
  <si>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</si>
  <si>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</si>
  <si>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</si>
  <si>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</si>
  <si>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</si>
  <si>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</si>
  <si>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</si>
  <si>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</si>
  <si>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</si>
  <si>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</si>
  <si>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</si>
  <si>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</si>
  <si>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</si>
  <si>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</si>
  <si>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</si>
  <si>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</si>
  <si>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</si>
  <si>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</si>
  <si>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</si>
  <si>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</si>
  <si>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</si>
  <si>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</si>
  <si>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</si>
  <si>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</si>
  <si>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</si>
  <si>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</si>
  <si>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</si>
  <si>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</si>
  <si>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</si>
  <si>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</si>
  <si>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</si>
  <si>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</si>
  <si>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</si>
  <si>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</si>
  <si>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</si>
  <si>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</si>
  <si>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</si>
  <si>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</si>
  <si>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</si>
  <si>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</si>
  <si>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</si>
  <si>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</si>
  <si>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</si>
  <si>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</si>
  <si>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</si>
  <si>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</si>
  <si>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</si>
  <si>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</si>
  <si>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</si>
  <si>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</si>
  <si>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</si>
  <si>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</si>
  <si>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</si>
  <si>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</si>
  <si>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</si>
  <si>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</si>
  <si>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</si>
  <si>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</si>
  <si>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</si>
  <si>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</si>
  <si>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</si>
  <si>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</si>
  <si>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</si>
  <si>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</si>
  <si>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</si>
  <si>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</si>
  <si>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</si>
  <si>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</si>
  <si>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</si>
  <si>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</si>
  <si>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</si>
  <si>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</si>
  <si>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</si>
  <si>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</si>
  <si>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</si>
  <si>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</si>
  <si>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</si>
  <si>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</si>
  <si>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</si>
  <si>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</si>
  <si>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</si>
  <si>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</si>
  <si>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</si>
  <si>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</si>
  <si>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</si>
  <si>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</si>
  <si>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</si>
  <si>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</si>
  <si>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</si>
  <si>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</si>
  <si>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</si>
  <si>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</si>
  <si>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</si>
  <si>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</si>
  <si>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</si>
  <si>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</si>
  <si>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</si>
  <si>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</si>
  <si>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</si>
  <si>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</si>
  <si>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</si>
  <si>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</si>
  <si>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</si>
  <si>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</si>
  <si>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</si>
  <si>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</si>
  <si>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</si>
  <si>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</si>
  <si>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</si>
  <si>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</si>
  <si>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</si>
  <si>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</si>
  <si>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</si>
  <si>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</si>
  <si>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</si>
  <si>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</si>
  <si>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</si>
  <si>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</si>
  <si>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</si>
  <si>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</si>
  <si>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</si>
  <si>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</si>
  <si>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</si>
  <si>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</si>
  <si>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</si>
  <si>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</si>
  <si>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</si>
  <si>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</si>
  <si>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</si>
  <si>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</si>
  <si>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</si>
  <si>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</si>
  <si>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</si>
  <si>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</si>
  <si>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</si>
  <si>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</si>
  <si>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</si>
  <si>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</si>
  <si>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</si>
  <si>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</si>
  <si>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</si>
  <si>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</si>
  <si>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</si>
  <si>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</si>
  <si>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</si>
  <si>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</si>
  <si>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</si>
  <si>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</si>
  <si>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</si>
  <si>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</si>
  <si>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</si>
  <si>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</si>
  <si>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</si>
  <si>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</si>
  <si>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</si>
  <si>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</si>
  <si>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</si>
  <si>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</si>
  <si>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</si>
  <si>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</si>
  <si>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</si>
  <si>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</si>
  <si>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</si>
  <si>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</si>
  <si>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</si>
  <si>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</si>
  <si>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</si>
  <si>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</si>
  <si>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</si>
  <si>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</si>
  <si>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</si>
  <si>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</si>
  <si>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</si>
  <si>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</si>
  <si>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</si>
  <si>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</si>
  <si>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</si>
  <si>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</si>
  <si>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</si>
  <si>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</si>
  <si>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</si>
  <si>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</si>
  <si>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</si>
  <si>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</si>
  <si>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</si>
  <si>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</si>
  <si>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</si>
  <si>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</si>
  <si>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</si>
  <si>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</si>
  <si>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</si>
  <si>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</si>
  <si>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</si>
  <si>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</si>
  <si>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</si>
  <si>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</si>
  <si>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</si>
  <si>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</si>
  <si>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</si>
  <si>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</si>
  <si>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</si>
  <si>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</si>
  <si>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</si>
  <si>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</si>
  <si>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</si>
  <si>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</si>
  <si>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</si>
  <si>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</si>
  <si>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</si>
  <si>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</si>
  <si>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</si>
  <si>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</si>
  <si>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</si>
  <si>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</si>
  <si>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</si>
  <si>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</si>
  <si>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</si>
  <si>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</si>
  <si>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</si>
  <si>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</si>
  <si>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</si>
  <si>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</si>
  <si>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</si>
  <si>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</si>
  <si>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</si>
  <si>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</si>
  <si>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</si>
  <si>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</si>
  <si>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</si>
  <si>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</si>
  <si>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</si>
  <si>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</si>
  <si>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</si>
  <si>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</si>
  <si>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</si>
  <si>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</si>
  <si>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</si>
  <si>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</si>
  <si>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</si>
  <si>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</si>
  <si>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</si>
  <si>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</si>
  <si>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</si>
  <si>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</si>
  <si>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</si>
  <si>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</si>
  <si>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</si>
  <si>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</si>
  <si>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</si>
  <si>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</si>
  <si>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</si>
  <si>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</si>
  <si>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</si>
  <si>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</si>
  <si>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</si>
  <si>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</si>
  <si>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</si>
  <si>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</si>
  <si>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</si>
  <si>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</si>
  <si>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</si>
  <si>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</si>
  <si>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</si>
  <si>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</si>
  <si>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</si>
  <si>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</si>
  <si>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</si>
  <si>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</si>
  <si>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</si>
  <si>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</si>
  <si>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</si>
  <si>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</si>
  <si>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</si>
  <si>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</si>
  <si>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</si>
  <si>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</si>
  <si>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</si>
  <si>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</si>
  <si>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</si>
  <si>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</si>
  <si>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</si>
  <si>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</si>
  <si>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</si>
  <si>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</si>
  <si>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</si>
  <si>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</si>
  <si>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</si>
  <si>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</si>
  <si>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</si>
  <si>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</si>
  <si>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</si>
  <si>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</si>
  <si>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</si>
  <si>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</si>
  <si>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</si>
  <si>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</si>
  <si>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</si>
  <si>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</si>
  <si>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</si>
  <si>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</si>
  <si>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</si>
  <si>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</si>
  <si>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</si>
  <si>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</si>
  <si>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</si>
  <si>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</si>
  <si>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</si>
  <si>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</si>
  <si>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</si>
  <si>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</si>
  <si>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</si>
  <si>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</si>
  <si>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</si>
  <si>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</si>
  <si>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</si>
  <si>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</si>
  <si>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</si>
  <si>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</si>
  <si>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</si>
  <si>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</si>
  <si>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</si>
  <si>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</si>
  <si>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</si>
  <si>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</si>
  <si>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</si>
  <si>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</si>
  <si>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</si>
  <si>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</si>
  <si>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</si>
  <si>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</si>
  <si>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</si>
  <si>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</si>
  <si>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</si>
  <si>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</si>
  <si>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</si>
  <si>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</si>
  <si>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</si>
  <si>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</si>
  <si>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</si>
  <si>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</si>
  <si>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</si>
  <si>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</si>
  <si>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</si>
  <si>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</si>
  <si>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</si>
  <si>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</si>
  <si>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</si>
  <si>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</si>
  <si>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</si>
  <si>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</si>
  <si>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</si>
  <si>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</si>
  <si>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</si>
  <si>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</si>
  <si>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</si>
  <si>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</si>
  <si>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</si>
  <si>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</si>
  <si>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</si>
  <si>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</si>
  <si>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</si>
  <si>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</si>
  <si>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</si>
  <si>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</si>
  <si>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</si>
  <si>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</si>
  <si>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</si>
  <si>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</si>
  <si>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</si>
  <si>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</si>
  <si>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</si>
  <si>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</si>
  <si>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</si>
  <si>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</si>
  <si>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</si>
  <si>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</si>
  <si>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</si>
  <si>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</si>
  <si>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</si>
  <si>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</si>
  <si>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</si>
  <si>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</si>
  <si>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</si>
  <si>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</si>
  <si>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</si>
  <si>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</si>
  <si>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</si>
  <si>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</si>
  <si>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</si>
  <si>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</si>
  <si>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</si>
  <si>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</si>
  <si>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</si>
  <si>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</si>
  <si>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</si>
  <si>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</si>
  <si>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</si>
  <si>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</si>
  <si>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</si>
  <si>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</si>
  <si>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</si>
  <si>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</si>
  <si>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</si>
  <si>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</si>
  <si>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</si>
  <si>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</si>
  <si>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</si>
  <si>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</si>
  <si>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</si>
  <si>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</si>
  <si>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</si>
  <si>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</si>
  <si>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</si>
  <si>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</si>
  <si>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</si>
  <si>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</si>
  <si>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</si>
  <si>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</si>
  <si>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</si>
  <si>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</si>
  <si>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</si>
  <si>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</si>
  <si>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</si>
  <si>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</si>
  <si>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</si>
  <si>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</si>
  <si>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</si>
  <si>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</si>
  <si>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</si>
  <si>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</si>
  <si>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</si>
  <si>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</si>
  <si>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</si>
  <si>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</si>
  <si>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</si>
  <si>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</si>
  <si>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</si>
  <si>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</si>
  <si>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</si>
  <si>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</si>
  <si>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</si>
  <si>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</si>
  <si>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</si>
  <si>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</si>
  <si>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</si>
  <si>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</si>
  <si>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</si>
  <si>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</si>
  <si>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</si>
  <si>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</si>
  <si>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</si>
  <si>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</si>
  <si>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</si>
  <si>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</si>
  <si>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</si>
  <si>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</si>
  <si>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</si>
  <si>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</si>
  <si>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</si>
  <si>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</si>
  <si>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</si>
  <si>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</si>
  <si>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</si>
  <si>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</si>
  <si>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</si>
  <si>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</si>
  <si>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</si>
  <si>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</si>
  <si>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</si>
  <si>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</si>
  <si>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</si>
  <si>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</si>
  <si>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</si>
  <si>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</si>
  <si>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</si>
  <si>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</si>
  <si>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</si>
  <si>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</si>
  <si>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</si>
  <si>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</si>
  <si>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</si>
  <si>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</si>
  <si>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</si>
  <si>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</si>
  <si>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</si>
  <si>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</si>
  <si>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</si>
  <si>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</si>
  <si>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</si>
  <si>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</si>
  <si>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</si>
  <si>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</si>
  <si>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</si>
  <si>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</si>
  <si>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</si>
  <si>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</si>
  <si>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</si>
  <si>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</si>
  <si>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</si>
  <si>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</si>
  <si>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</si>
  <si>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</si>
  <si>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</si>
  <si>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</si>
  <si>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</si>
  <si>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</si>
  <si>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</si>
  <si>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</si>
  <si>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</si>
  <si>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</si>
  <si>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</si>
  <si>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</si>
  <si>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</si>
  <si>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</si>
  <si>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</si>
  <si>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</si>
  <si>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</si>
  <si>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</si>
  <si>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</si>
  <si>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</si>
  <si>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</si>
  <si>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</si>
  <si>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</si>
  <si>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</si>
  <si>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</si>
  <si>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</si>
  <si>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</si>
  <si>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</si>
  <si>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</si>
  <si>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</si>
  <si>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</si>
  <si>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</si>
  <si>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</si>
  <si>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</si>
  <si>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</si>
  <si>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</si>
  <si>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</si>
  <si>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</si>
  <si>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</si>
  <si>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</si>
  <si>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</si>
  <si>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</si>
  <si>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</si>
  <si>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</si>
  <si>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</si>
  <si>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</si>
  <si>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</si>
  <si>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</si>
  <si>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</si>
  <si>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</si>
  <si>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</si>
  <si>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</si>
  <si>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</si>
  <si>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</si>
  <si>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</si>
  <si>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</si>
  <si>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</si>
  <si>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</si>
  <si>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</si>
  <si>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</si>
  <si>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</si>
  <si>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</si>
  <si>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</si>
  <si>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</si>
  <si>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</si>
  <si>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</si>
  <si>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</si>
  <si>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</si>
  <si>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</si>
  <si>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</si>
  <si>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</si>
  <si>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</si>
  <si>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</si>
  <si>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</si>
  <si>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</si>
  <si>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</si>
  <si>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</si>
  <si>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</si>
  <si>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</si>
  <si>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</si>
  <si>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</si>
  <si>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</si>
  <si>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</si>
  <si>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</si>
  <si>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</si>
  <si>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</si>
  <si>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</si>
  <si>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</si>
  <si>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</si>
  <si>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</si>
  <si>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</si>
  <si>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</si>
  <si>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</si>
  <si>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</si>
  <si>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</si>
  <si>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</si>
  <si>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</si>
  <si>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</si>
  <si>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</si>
  <si>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</si>
  <si>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</si>
  <si>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</si>
  <si>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</si>
  <si>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</si>
  <si>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</si>
  <si>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</si>
  <si>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</si>
  <si>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</si>
  <si>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</si>
  <si>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</si>
  <si>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</si>
  <si>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</si>
  <si>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</si>
  <si>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</si>
  <si>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</si>
  <si>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</si>
  <si>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</si>
  <si>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</si>
  <si>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</si>
  <si>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</si>
  <si>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</si>
  <si>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</si>
  <si>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</si>
  <si>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</si>
  <si>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</si>
  <si>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</si>
  <si>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</si>
  <si>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</si>
  <si>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</si>
  <si>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</si>
  <si>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</si>
  <si>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</si>
  <si>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</si>
  <si>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</si>
  <si>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</si>
  <si>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</si>
  <si>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</si>
  <si>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</si>
  <si>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</si>
  <si>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</si>
  <si>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</si>
  <si>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</si>
  <si>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</si>
  <si>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</si>
  <si>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</si>
  <si>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</si>
  <si>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</si>
  <si>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</si>
  <si>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</si>
  <si>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</si>
  <si>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</si>
  <si>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</si>
  <si>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</si>
  <si>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</si>
  <si>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</si>
  <si>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</si>
  <si>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</si>
  <si>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</si>
  <si>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</si>
  <si>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</si>
  <si>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</si>
  <si>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</si>
  <si>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</si>
  <si>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</si>
  <si>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</si>
  <si>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</si>
  <si>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</si>
  <si>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</si>
  <si>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</si>
  <si>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</si>
  <si>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</si>
  <si>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</si>
  <si>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</si>
  <si>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</si>
  <si>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</si>
  <si>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</si>
  <si>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</si>
  <si>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</si>
  <si>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</si>
  <si>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</si>
  <si>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</si>
  <si>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</si>
  <si>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</si>
  <si>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</si>
  <si>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</si>
  <si>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</si>
  <si>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</si>
  <si>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</si>
  <si>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</si>
  <si>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</si>
  <si>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</si>
  <si>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</si>
  <si>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</si>
  <si>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</si>
  <si>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</si>
  <si>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</si>
  <si>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</si>
  <si>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</si>
  <si>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</si>
  <si>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</si>
  <si>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</si>
  <si>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</si>
  <si>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</si>
  <si>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</si>
  <si>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</si>
  <si>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</si>
  <si>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</si>
  <si>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</si>
  <si>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</si>
  <si>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</si>
  <si>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</si>
  <si>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</si>
  <si>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</si>
  <si>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</si>
  <si>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</si>
  <si>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</si>
  <si>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</si>
  <si>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</si>
  <si>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</si>
  <si>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</si>
  <si>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</si>
  <si>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</si>
  <si>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</si>
  <si>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</si>
  <si>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</si>
  <si>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</si>
  <si>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</si>
  <si>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</si>
  <si>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</si>
  <si>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</si>
  <si>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</si>
  <si>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</si>
  <si>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</si>
  <si>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</si>
  <si>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</si>
  <si>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</si>
  <si>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</si>
  <si>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</si>
  <si>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</si>
  <si>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</si>
  <si>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</si>
  <si>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</si>
  <si>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</si>
  <si>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</si>
  <si>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</si>
  <si>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</si>
  <si>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</si>
  <si>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</si>
  <si>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</si>
  <si>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</si>
  <si>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</si>
  <si>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</si>
  <si>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</si>
  <si>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</si>
  <si>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</si>
  <si>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</si>
  <si>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</si>
  <si>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</si>
  <si>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</si>
  <si>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</si>
  <si>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</si>
  <si>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</si>
  <si>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</si>
  <si>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</si>
  <si>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</si>
  <si>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</si>
  <si>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</si>
  <si>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</si>
  <si>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</si>
  <si>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</si>
  <si>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</si>
  <si>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</si>
  <si>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</si>
  <si>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</si>
  <si>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</si>
  <si>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</si>
  <si>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</si>
  <si>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</si>
  <si>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</si>
  <si>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</si>
  <si>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</si>
  <si>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</si>
  <si>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</si>
  <si>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</si>
  <si>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</si>
  <si>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</si>
  <si>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</si>
  <si>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</si>
  <si>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</si>
  <si>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</si>
  <si>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</si>
  <si>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</si>
  <si>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</si>
  <si>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</si>
  <si>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</si>
  <si>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</si>
  <si>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</si>
  <si>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</si>
  <si>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</si>
  <si>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</si>
  <si>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</si>
  <si>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</si>
  <si>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</si>
  <si>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</si>
  <si>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</si>
  <si>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</si>
  <si>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</si>
  <si>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</si>
  <si>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</si>
  <si>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</si>
  <si>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</si>
  <si>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</si>
  <si>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</si>
  <si>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</si>
  <si>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</si>
  <si>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</si>
  <si>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</si>
  <si>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</si>
  <si>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</si>
  <si>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</si>
  <si>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</si>
  <si>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</si>
  <si>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</si>
  <si>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</si>
  <si>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</si>
  <si>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</si>
  <si>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</si>
  <si>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</si>
  <si>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</si>
  <si>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</si>
  <si>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</si>
  <si>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</si>
  <si>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</si>
  <si>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</si>
  <si>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</si>
  <si>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</si>
  <si>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</si>
  <si>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</si>
  <si>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</si>
  <si>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</si>
  <si>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</si>
  <si>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</si>
  <si>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</si>
  <si>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</si>
  <si>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</si>
  <si>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</si>
  <si>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</si>
  <si>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</si>
  <si>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</si>
  <si>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</si>
  <si>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</si>
  <si>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</si>
  <si>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</si>
  <si>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</si>
  <si>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</si>
  <si>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</si>
  <si>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</si>
  <si>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</si>
  <si>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</si>
  <si>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</si>
  <si>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</si>
  <si>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</si>
  <si>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</si>
  <si>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</si>
  <si>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</si>
  <si>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</si>
  <si>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</si>
  <si>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</si>
  <si>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</si>
  <si>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</si>
  <si>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</si>
  <si>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</si>
  <si>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</si>
  <si>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</si>
  <si>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</si>
  <si>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</si>
  <si>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</si>
  <si>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</si>
  <si>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</si>
  <si>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</si>
  <si>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</si>
  <si>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</si>
  <si>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</si>
  <si>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</si>
  <si>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</si>
  <si>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</si>
  <si>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</si>
  <si>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</si>
  <si>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</si>
  <si>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</si>
  <si>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</si>
  <si>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</si>
  <si>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</si>
  <si>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</si>
  <si>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</si>
  <si>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</si>
  <si>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</si>
  <si>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</si>
  <si>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</si>
  <si>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</si>
  <si>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</si>
  <si>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</si>
  <si>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</si>
  <si>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</si>
  <si>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</si>
  <si>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</si>
  <si>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</si>
  <si>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</si>
  <si>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</si>
  <si>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</si>
  <si>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</si>
  <si>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</si>
  <si>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</si>
  <si>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</si>
  <si>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</si>
  <si>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</si>
  <si>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</si>
  <si>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</si>
  <si>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</si>
  <si>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</si>
  <si>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</si>
  <si>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</si>
  <si>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</si>
  <si>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</si>
  <si>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</si>
  <si>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</si>
  <si>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</si>
  <si>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</si>
  <si>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</si>
  <si>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</si>
  <si>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</si>
  <si>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</si>
  <si>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</si>
  <si>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</si>
  <si>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</si>
  <si>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</si>
  <si>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</si>
  <si>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</si>
  <si>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</si>
  <si>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</si>
  <si>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</si>
  <si>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</si>
  <si>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</si>
  <si>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</si>
  <si>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</si>
  <si>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</si>
  <si>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</si>
  <si>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</si>
  <si>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</si>
  <si>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</si>
  <si>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</si>
  <si>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</si>
  <si>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</si>
  <si>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</si>
  <si>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</si>
  <si>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</si>
  <si>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</si>
  <si>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</si>
  <si>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</si>
  <si>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</si>
  <si>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</si>
  <si>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</si>
  <si>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</si>
  <si>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</si>
  <si>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</si>
  <si>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</si>
  <si>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</si>
  <si>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</si>
  <si>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</si>
  <si>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</si>
  <si>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</si>
  <si>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</si>
  <si>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</si>
  <si>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</si>
  <si>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</si>
  <si>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</si>
  <si>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</si>
  <si>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</si>
  <si>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</si>
  <si>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</si>
  <si>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</si>
  <si>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</si>
  <si>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</si>
  <si>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</si>
  <si>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</si>
  <si>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</si>
  <si>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</si>
  <si>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</si>
  <si>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</si>
  <si>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</si>
  <si>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</si>
  <si>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</si>
  <si>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</si>
  <si>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</si>
  <si>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</si>
  <si>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</si>
  <si>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</si>
  <si>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</si>
  <si>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</si>
  <si>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</si>
  <si>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</si>
  <si>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</si>
  <si>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</si>
  <si>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</si>
  <si>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</si>
  <si>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</si>
  <si>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</si>
  <si>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</si>
  <si>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</si>
  <si>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</si>
  <si>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</si>
  <si>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</si>
  <si>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</si>
  <si>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</si>
  <si>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</si>
  <si>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</si>
  <si>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</si>
  <si>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</si>
  <si>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</si>
  <si>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</si>
  <si>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</si>
  <si>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</si>
  <si>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</si>
  <si>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</si>
  <si>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</si>
  <si>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</si>
  <si>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</si>
  <si>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</si>
  <si>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</si>
  <si>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</si>
  <si>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</si>
  <si>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</si>
  <si>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</si>
  <si>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</si>
  <si>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</si>
  <si>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</si>
  <si>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</si>
  <si>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</si>
  <si>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</si>
  <si>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</si>
  <si>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</si>
  <si>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</si>
  <si>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</si>
  <si>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</si>
  <si>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</si>
  <si>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</si>
  <si>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</si>
  <si>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</si>
  <si>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</si>
  <si>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</si>
  <si>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</si>
  <si>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</si>
  <si>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</si>
  <si>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</si>
  <si>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</si>
  <si>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</si>
  <si>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</si>
  <si>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</si>
  <si>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</si>
  <si>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</si>
  <si>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</si>
  <si>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</si>
  <si>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</si>
  <si>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</si>
  <si>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</si>
  <si>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</si>
  <si>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</si>
  <si>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</si>
  <si>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</si>
  <si>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</si>
  <si>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</si>
  <si>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</si>
  <si>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</si>
  <si>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</si>
  <si>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</si>
  <si>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</si>
  <si>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</si>
  <si>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</si>
  <si>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</si>
  <si>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</si>
  <si>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</si>
  <si>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</si>
  <si>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</si>
  <si>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</si>
  <si>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</si>
  <si>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</si>
  <si>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</si>
  <si>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</si>
  <si>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</si>
  <si>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</si>
  <si>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</si>
  <si>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</si>
  <si>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</si>
  <si>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</si>
  <si>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</si>
  <si>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</si>
  <si>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</si>
  <si>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</si>
  <si>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</si>
  <si>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</si>
  <si>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</si>
  <si>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</si>
  <si>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</si>
  <si>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</si>
  <si>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</si>
  <si>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</si>
  <si>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</si>
  <si>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</si>
  <si>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</si>
  <si>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</si>
  <si>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</si>
  <si>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</si>
  <si>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</si>
  <si>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</si>
  <si>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</si>
  <si>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</si>
  <si>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</si>
  <si>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</si>
  <si>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</si>
  <si>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</si>
  <si>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</si>
  <si>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</si>
  <si>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</si>
  <si>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</si>
  <si>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</si>
  <si>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</si>
  <si>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</si>
  <si>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</si>
  <si>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</si>
  <si>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</si>
  <si>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</si>
  <si>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</si>
  <si>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</si>
  <si>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</si>
  <si>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</si>
  <si>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</si>
  <si>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</si>
  <si>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</si>
  <si>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</si>
  <si>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</si>
  <si>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</si>
  <si>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</si>
  <si>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</si>
  <si>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</si>
  <si>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</si>
  <si>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</si>
  <si>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</si>
  <si>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</si>
  <si>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</si>
  <si>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</si>
  <si>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</si>
  <si>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</si>
  <si>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</si>
  <si>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</si>
  <si>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</si>
  <si>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</si>
  <si>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</si>
  <si>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</si>
  <si>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</si>
  <si>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</si>
  <si>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</si>
  <si>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</si>
  <si>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</si>
  <si>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</si>
  <si>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</si>
  <si>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</si>
  <si>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</si>
  <si>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</si>
  <si>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</si>
  <si>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</si>
  <si>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</si>
  <si>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</si>
  <si>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</si>
  <si>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</si>
  <si>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</si>
  <si>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</si>
  <si>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</si>
  <si>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</si>
  <si>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</si>
  <si>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</si>
  <si>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</si>
  <si>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</si>
  <si>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</si>
  <si>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</si>
  <si>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</si>
  <si>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</si>
  <si>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</si>
  <si>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</si>
  <si>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</si>
  <si>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</si>
  <si>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</si>
  <si>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</si>
  <si>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</si>
  <si>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</si>
  <si>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</si>
  <si>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</si>
  <si>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</si>
  <si>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</si>
  <si>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</si>
  <si>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</si>
  <si>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</si>
  <si>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</si>
  <si>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</si>
  <si>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</si>
  <si>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</si>
  <si>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</si>
  <si>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</si>
  <si>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</si>
  <si>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</si>
  <si>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</si>
  <si>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</si>
  <si>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</si>
  <si>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</si>
  <si>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</si>
  <si>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</si>
  <si>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</si>
  <si>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</si>
  <si>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</si>
  <si>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</si>
  <si>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</si>
  <si>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</si>
  <si>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</si>
  <si>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</si>
  <si>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</si>
  <si>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</si>
  <si>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</si>
  <si>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</si>
  <si>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</si>
  <si>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</si>
  <si>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</si>
  <si>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</si>
  <si>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</si>
  <si>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</si>
  <si>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</si>
  <si>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</si>
  <si>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</si>
  <si>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</si>
  <si>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</si>
  <si>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</si>
  <si>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</si>
  <si>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</si>
  <si>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</si>
  <si>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</si>
  <si>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</si>
  <si>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</si>
  <si>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</si>
  <si>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</si>
  <si>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</si>
  <si>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</si>
  <si>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</si>
  <si>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</si>
  <si>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</si>
  <si>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</si>
  <si>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</si>
  <si>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</si>
  <si>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</si>
  <si>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</si>
  <si>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</si>
  <si>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</si>
  <si>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</si>
  <si>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</si>
  <si>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</si>
  <si>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</si>
  <si>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</si>
  <si>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</si>
  <si>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</si>
  <si>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</si>
  <si>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</si>
  <si>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</si>
  <si>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</si>
  <si>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</si>
  <si>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</si>
  <si>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</si>
  <si>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</si>
  <si>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</si>
  <si>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</si>
  <si>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</si>
  <si>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</si>
  <si>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</si>
  <si>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</si>
  <si>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</si>
  <si>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</si>
  <si>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</si>
  <si>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</si>
  <si>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</si>
  <si>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</si>
  <si>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</si>
  <si>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</si>
  <si>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</si>
  <si>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</si>
  <si>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</si>
  <si>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</si>
  <si>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</si>
  <si>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</si>
  <si>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</si>
  <si>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</si>
  <si>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</si>
  <si>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</si>
  <si>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</si>
  <si>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</si>
  <si>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</si>
  <si>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</si>
  <si>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</si>
  <si>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</si>
  <si>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</si>
  <si>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</si>
  <si>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</si>
  <si>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</si>
  <si>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</si>
  <si>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</si>
  <si>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</si>
  <si>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</si>
  <si>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</si>
  <si>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</si>
  <si>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</si>
  <si>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</si>
  <si>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</si>
  <si>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</si>
  <si>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</si>
  <si>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</si>
  <si>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</si>
  <si>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</si>
  <si>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</si>
  <si>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</si>
  <si>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</si>
  <si>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</si>
  <si>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</si>
  <si>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</si>
  <si>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</si>
  <si>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</si>
  <si>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</si>
  <si>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</si>
  <si>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</si>
  <si>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</si>
  <si>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</si>
  <si>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</si>
  <si>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</si>
  <si>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</si>
  <si>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</si>
  <si>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</si>
  <si>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</si>
  <si>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</si>
  <si>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</si>
  <si>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</si>
  <si>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</si>
  <si>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</si>
  <si>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</si>
  <si>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</si>
  <si>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</si>
  <si>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</si>
  <si>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</si>
  <si>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</si>
  <si>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</si>
  <si>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</si>
  <si>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</si>
  <si>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</si>
  <si>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</si>
  <si>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</si>
  <si>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</si>
  <si>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</si>
  <si>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</si>
  <si>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</si>
  <si>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</si>
  <si>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</si>
  <si>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</si>
  <si>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</si>
  <si>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</si>
  <si>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</si>
  <si>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</si>
  <si>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</si>
  <si>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</si>
  <si>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</si>
  <si>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</si>
  <si>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</si>
  <si>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</si>
  <si>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</si>
  <si>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</si>
  <si>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</si>
  <si>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</si>
  <si>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</si>
  <si>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</si>
  <si>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</si>
  <si>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</si>
  <si>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</si>
  <si>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</si>
  <si>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</si>
  <si>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</si>
  <si>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</si>
  <si>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</si>
  <si>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</si>
  <si>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</si>
  <si>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</si>
  <si>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</si>
  <si>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</si>
  <si>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</si>
  <si>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</si>
  <si>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</si>
  <si>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</si>
  <si>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</si>
  <si>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</si>
  <si>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</si>
  <si>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</si>
  <si>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</si>
  <si>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</si>
  <si>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</si>
  <si>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</si>
  <si>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</si>
  <si>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</si>
  <si>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</si>
  <si>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</si>
  <si>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</si>
  <si>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</si>
  <si>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</si>
  <si>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</si>
  <si>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</si>
  <si>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</si>
  <si>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</si>
  <si>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</si>
  <si>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</si>
  <si>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</si>
  <si>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</si>
  <si>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</si>
  <si>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</si>
  <si>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</si>
  <si>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</si>
  <si>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</si>
  <si>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</si>
  <si>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</si>
  <si>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</si>
  <si>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</si>
  <si>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</si>
  <si>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</si>
  <si>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</si>
  <si>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</si>
  <si>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</si>
  <si>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</si>
  <si>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</si>
  <si>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</si>
  <si>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</si>
  <si>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</si>
  <si>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</si>
  <si>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</si>
  <si>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</si>
  <si>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</si>
  <si>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</si>
  <si>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</si>
  <si>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</si>
  <si>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</si>
  <si>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</si>
  <si>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</si>
  <si>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</si>
  <si>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</si>
  <si>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</si>
  <si>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</si>
  <si>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</si>
  <si>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</si>
  <si>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</si>
  <si>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</si>
  <si>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</si>
  <si>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</si>
  <si>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</si>
  <si>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</si>
  <si>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</si>
  <si>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</si>
  <si>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</si>
  <si>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</si>
  <si>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</si>
  <si>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</si>
  <si>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</si>
  <si>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</si>
  <si>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</si>
  <si>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</si>
  <si>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</si>
  <si>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</si>
  <si>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</si>
  <si>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</si>
  <si>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</si>
  <si>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</si>
  <si>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</si>
  <si>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</si>
  <si>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</si>
  <si>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</si>
  <si>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</si>
  <si>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</si>
  <si>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</si>
  <si>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</si>
  <si>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</si>
  <si>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</si>
  <si>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</si>
  <si>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</si>
  <si>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</si>
  <si>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</si>
  <si>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</si>
  <si>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</si>
  <si>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</si>
  <si>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</si>
  <si>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</si>
  <si>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</si>
  <si>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</si>
  <si>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</si>
  <si>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</si>
  <si>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</si>
  <si>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</si>
  <si>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</si>
  <si>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</si>
  <si>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</si>
  <si>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</si>
  <si>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</si>
  <si>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</si>
  <si>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</si>
  <si>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</si>
  <si>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</si>
  <si>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</si>
  <si>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</si>
  <si>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</si>
  <si>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</si>
  <si>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</si>
  <si>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</si>
  <si>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</si>
  <si>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</si>
  <si>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</si>
  <si>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</si>
  <si>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</si>
  <si>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</si>
  <si>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</si>
  <si>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</si>
  <si>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</si>
  <si>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</si>
  <si>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</si>
  <si>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</si>
  <si>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</si>
  <si>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</si>
  <si>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</si>
  <si>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</si>
  <si>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</si>
  <si>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</si>
  <si>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</si>
  <si>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</si>
  <si>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</si>
  <si>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</si>
  <si>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</si>
  <si>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</si>
  <si>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</si>
  <si>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</si>
  <si>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</si>
  <si>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</si>
  <si>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</si>
  <si>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</si>
  <si>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</si>
  <si>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</si>
  <si>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</si>
  <si>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</si>
  <si>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</si>
  <si>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</si>
  <si>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</si>
  <si>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</si>
  <si>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</si>
  <si>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</si>
  <si>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</si>
  <si>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</si>
  <si>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</si>
  <si>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</si>
  <si>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</si>
  <si>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</si>
  <si>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</si>
  <si>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</si>
  <si>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</si>
  <si>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</si>
  <si>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</si>
  <si>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</si>
  <si>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</si>
  <si>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</si>
  <si>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</si>
  <si>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</si>
  <si>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</si>
  <si>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</si>
  <si>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</si>
  <si>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</si>
  <si>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</si>
  <si>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</si>
  <si>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</si>
  <si>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</si>
  <si>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</si>
  <si>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</si>
  <si>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</si>
  <si>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</si>
  <si>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</si>
  <si>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</si>
  <si>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</si>
  <si>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</si>
  <si>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</si>
  <si>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</si>
  <si>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</si>
  <si>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</si>
  <si>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</si>
  <si>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</si>
  <si>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</si>
  <si>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</si>
  <si>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</si>
  <si>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</si>
  <si>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</si>
  <si>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</si>
  <si>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</si>
  <si>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</si>
  <si>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</si>
  <si>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</si>
  <si>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</si>
  <si>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</si>
  <si>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</si>
  <si>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</si>
  <si>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</si>
  <si>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</si>
  <si>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</si>
  <si>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</si>
  <si>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</si>
  <si>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</si>
  <si>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</si>
  <si>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</si>
  <si>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</si>
  <si>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</si>
  <si>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</si>
  <si>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</si>
  <si>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</si>
  <si>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</si>
  <si>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</si>
  <si>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</si>
  <si>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</si>
  <si>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</si>
  <si>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</si>
  <si>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</si>
  <si>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</si>
  <si>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</si>
  <si>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</si>
  <si>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</si>
  <si>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</si>
  <si>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</si>
  <si>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</si>
  <si>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</si>
  <si>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</si>
  <si>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</si>
  <si>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</si>
  <si>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</si>
  <si>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</si>
  <si>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</si>
  <si>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</si>
  <si>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</si>
  <si>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</si>
  <si>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</si>
  <si>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</si>
  <si>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</si>
  <si>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</si>
  <si>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</si>
  <si>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</si>
  <si>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</si>
  <si>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</si>
  <si>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</si>
  <si>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</si>
  <si>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</si>
  <si>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</si>
  <si>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</si>
  <si>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</si>
  <si>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</si>
  <si>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</si>
  <si>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</si>
  <si>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</si>
  <si>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</si>
  <si>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</si>
  <si>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</si>
  <si>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</si>
  <si>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</si>
  <si>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</si>
  <si>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</si>
  <si>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</si>
  <si>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</si>
  <si>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</si>
  <si>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</si>
  <si>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</si>
  <si>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</si>
  <si>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</si>
  <si>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</si>
  <si>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</si>
  <si>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</si>
  <si>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</si>
  <si>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</si>
  <si>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</si>
  <si>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</si>
  <si>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</si>
  <si>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</si>
  <si>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</si>
  <si>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</si>
  <si>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</si>
  <si>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</si>
  <si>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</si>
  <si>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</si>
  <si>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</si>
  <si>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</si>
  <si>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</si>
  <si>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</si>
  <si>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</si>
  <si>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</si>
  <si>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</si>
  <si>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</si>
  <si>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</si>
  <si>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</si>
  <si>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</si>
  <si>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</si>
  <si>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</si>
  <si>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</si>
  <si>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</si>
  <si>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</si>
  <si>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</si>
  <si>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</si>
  <si>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</si>
  <si>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</si>
  <si>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</si>
  <si>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</si>
  <si>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</si>
  <si>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</si>
  <si>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</si>
  <si>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</si>
  <si>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</si>
  <si>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</si>
  <si>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</si>
  <si>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</si>
  <si>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</si>
  <si>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</si>
  <si>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</si>
  <si>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</si>
  <si>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</si>
  <si>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</si>
  <si>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</si>
  <si>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</si>
  <si>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</si>
  <si>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</si>
  <si>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</si>
  <si>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</si>
  <si>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</si>
  <si>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</si>
  <si>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</si>
  <si>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</si>
  <si>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</si>
  <si>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</si>
  <si>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</si>
  <si>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</si>
  <si>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</si>
  <si>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</si>
  <si>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</si>
  <si>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</si>
  <si>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</si>
  <si>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</si>
  <si>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</si>
  <si>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</si>
  <si>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</si>
  <si>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</si>
  <si>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</si>
  <si>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</si>
  <si>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</si>
  <si>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</si>
  <si>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</si>
  <si>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</si>
  <si>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</si>
  <si>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</si>
  <si>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</si>
  <si>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</si>
  <si>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</si>
  <si>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</si>
  <si>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</si>
  <si>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</si>
  <si>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</si>
  <si>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</si>
  <si>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</si>
  <si>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</si>
  <si>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</si>
  <si>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</si>
  <si>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</si>
  <si>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</si>
  <si>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</si>
  <si>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</si>
  <si>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</si>
  <si>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</si>
  <si>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</si>
  <si>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</si>
  <si>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</si>
  <si>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</si>
  <si>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</si>
  <si>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</si>
  <si>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</si>
  <si>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</si>
  <si>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</si>
  <si>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</si>
  <si>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</si>
  <si>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</si>
  <si>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</si>
  <si>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</si>
  <si>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</si>
  <si>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</si>
  <si>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</si>
  <si>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</si>
  <si>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</si>
  <si>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</si>
  <si>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</si>
  <si>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</si>
  <si>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</si>
  <si>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</si>
  <si>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</si>
  <si>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</si>
  <si>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</si>
  <si>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</si>
  <si>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</si>
  <si>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</si>
  <si>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</si>
  <si>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</si>
  <si>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</si>
  <si>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</si>
  <si>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</si>
  <si>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</si>
  <si>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</si>
  <si>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</si>
  <si>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</si>
  <si>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</si>
  <si>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</si>
  <si>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</si>
  <si>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</si>
  <si>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</si>
  <si>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</si>
  <si>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</si>
  <si>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</si>
  <si>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</si>
  <si>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</si>
  <si>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</si>
  <si>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</si>
  <si>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</si>
  <si>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</si>
  <si>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</si>
  <si>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</si>
  <si>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</si>
  <si>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</si>
  <si>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</si>
  <si>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</si>
  <si>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</si>
  <si>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</si>
  <si>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</si>
  <si>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</si>
  <si>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</si>
  <si>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</si>
  <si>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</si>
  <si>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</si>
  <si>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</si>
  <si>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</si>
  <si>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</si>
  <si>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</si>
  <si>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</si>
  <si>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</si>
  <si>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</si>
  <si>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</si>
  <si>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</si>
  <si>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</si>
  <si>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</si>
  <si>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</si>
  <si>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</si>
  <si>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</si>
  <si>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</si>
  <si>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</si>
  <si>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</si>
  <si>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</si>
  <si>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</si>
  <si>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</si>
  <si>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</si>
  <si>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</si>
  <si>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</si>
  <si>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</si>
  <si>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</si>
  <si>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</si>
  <si>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</si>
  <si>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</si>
  <si>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</si>
  <si>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</si>
  <si>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</si>
  <si>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</si>
  <si>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</si>
  <si>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</si>
  <si>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</si>
  <si>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</si>
  <si>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</si>
  <si>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</si>
  <si>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</si>
  <si>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</si>
  <si>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</si>
  <si>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</si>
  <si>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</si>
  <si>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</si>
  <si>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</si>
  <si>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</si>
  <si>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</si>
  <si>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</si>
  <si>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</si>
  <si>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</si>
  <si>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</si>
  <si>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</si>
  <si>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</si>
  <si>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</si>
  <si>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</si>
  <si>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</si>
  <si>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</si>
  <si>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</si>
  <si>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</si>
  <si>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</si>
  <si>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</si>
  <si>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</si>
  <si>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</si>
  <si>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</si>
  <si>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</si>
  <si>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</si>
  <si>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</si>
  <si>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</si>
  <si>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</si>
  <si>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</si>
  <si>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</si>
  <si>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</si>
  <si>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</si>
  <si>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</si>
  <si>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</si>
  <si>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</si>
  <si>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</si>
  <si>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</si>
  <si>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</si>
  <si>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</si>
  <si>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</si>
  <si>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</si>
  <si>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</si>
  <si>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</si>
  <si>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</si>
  <si>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</si>
  <si>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</si>
  <si>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</si>
  <si>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</si>
  <si>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</si>
  <si>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</si>
  <si>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</si>
  <si>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</si>
  <si>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</si>
  <si>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</si>
  <si>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</si>
  <si>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</si>
  <si>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</si>
  <si>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</si>
  <si>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</si>
  <si>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</si>
  <si>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</si>
  <si>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</si>
  <si>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</si>
  <si>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</si>
  <si>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</si>
  <si>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</si>
  <si>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</si>
  <si>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</si>
  <si>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</si>
  <si>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</si>
  <si>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</si>
  <si>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</si>
  <si>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</si>
  <si>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</si>
  <si>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</si>
  <si>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</si>
  <si>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</si>
  <si>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</si>
  <si>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</si>
  <si>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</si>
  <si>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</si>
  <si>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</si>
  <si>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</si>
  <si>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</si>
  <si>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</si>
  <si>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</si>
  <si>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</si>
  <si>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</si>
  <si>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</si>
  <si>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</si>
  <si>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</si>
  <si>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</si>
  <si>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</si>
  <si>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</si>
  <si>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</si>
  <si>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</si>
  <si>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</si>
  <si>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</si>
  <si>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</si>
  <si>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</si>
  <si>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</si>
  <si>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</si>
  <si>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</si>
  <si>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</si>
  <si>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</si>
  <si>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</si>
  <si>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</si>
  <si>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</si>
  <si>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</si>
  <si>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</si>
  <si>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</si>
  <si>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</si>
  <si>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</si>
  <si>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</si>
  <si>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</si>
  <si>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</si>
  <si>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</si>
  <si>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</si>
  <si>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</si>
  <si>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</si>
  <si>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</si>
  <si>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</si>
  <si>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</si>
  <si>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</si>
  <si>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</si>
  <si>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</si>
  <si>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</si>
  <si>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</si>
  <si>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</si>
  <si>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</si>
  <si>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</si>
  <si>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</si>
  <si>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</si>
  <si>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</si>
  <si>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</si>
  <si>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</si>
  <si>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</si>
  <si>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</si>
  <si>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</si>
  <si>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</si>
  <si>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</si>
  <si>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</si>
  <si>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</si>
  <si>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</si>
  <si>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</si>
  <si>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</si>
  <si>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</si>
  <si>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</si>
  <si>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</si>
  <si>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</si>
  <si>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</si>
  <si>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</si>
  <si>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</si>
  <si>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</si>
  <si>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</si>
  <si>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</si>
  <si>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</si>
  <si>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</si>
  <si>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</si>
  <si>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</si>
  <si>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</si>
  <si>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</si>
  <si>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</si>
  <si>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</si>
  <si>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</si>
  <si>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</si>
  <si>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</si>
  <si>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</si>
  <si>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</si>
  <si>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</si>
  <si>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</si>
  <si>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</si>
  <si>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</si>
  <si>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</si>
  <si>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</si>
  <si>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</si>
  <si>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</si>
  <si>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</si>
  <si>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</si>
  <si>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</si>
  <si>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</si>
  <si>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</si>
  <si>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</si>
  <si>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</si>
  <si>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</si>
  <si>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</si>
  <si>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</si>
  <si>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</si>
  <si>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</si>
  <si>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</si>
  <si>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</si>
  <si>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</si>
  <si>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</si>
  <si>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</si>
  <si>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</si>
  <si>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</si>
  <si>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</si>
  <si>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</si>
  <si>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</si>
  <si>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</si>
  <si>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</si>
  <si>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</si>
  <si>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</si>
  <si>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</si>
  <si>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</si>
  <si>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</si>
  <si>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</si>
  <si>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</si>
  <si>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</si>
  <si>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</si>
  <si>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</si>
  <si>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</si>
  <si>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</si>
  <si>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</si>
  <si>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</si>
  <si>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</si>
  <si>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</si>
  <si>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</si>
  <si>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</si>
  <si>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</si>
  <si>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</si>
  <si>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</si>
  <si>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</si>
  <si>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</si>
  <si>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</si>
  <si>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</si>
  <si>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</si>
  <si>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</si>
  <si>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</si>
  <si>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</si>
  <si>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</si>
  <si>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</si>
  <si>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</si>
  <si>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</si>
  <si>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</si>
  <si>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</si>
  <si>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</si>
  <si>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</si>
  <si>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</si>
  <si>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</si>
  <si>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</si>
  <si>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</si>
  <si>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</si>
  <si>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</si>
  <si>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</si>
  <si>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</si>
  <si>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</si>
  <si>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</si>
  <si>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</si>
  <si>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</si>
  <si>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</si>
  <si>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</si>
  <si>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</si>
  <si>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</si>
  <si>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</si>
  <si>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</si>
  <si>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</si>
  <si>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</si>
  <si>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</si>
  <si>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</si>
  <si>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</si>
  <si>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</si>
  <si>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</si>
  <si>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</si>
  <si>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</si>
  <si>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</si>
  <si>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</si>
  <si>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</si>
  <si>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</si>
  <si>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</si>
  <si>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</si>
  <si>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</si>
  <si>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</si>
  <si>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</si>
  <si>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</si>
  <si>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</si>
  <si>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</si>
  <si>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</si>
  <si>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</si>
  <si>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</si>
  <si>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</si>
  <si>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</si>
  <si>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</si>
  <si>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</si>
  <si>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</si>
  <si>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</si>
  <si>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</si>
  <si>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</si>
  <si>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</si>
  <si>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</si>
  <si>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</si>
  <si>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</si>
  <si>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</si>
  <si>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</si>
  <si>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</si>
  <si>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</si>
  <si>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</si>
  <si>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</si>
  <si>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</si>
  <si>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</si>
  <si>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</si>
  <si>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</si>
  <si>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</si>
  <si>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</si>
  <si>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</si>
  <si>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</si>
  <si>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</si>
  <si>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</si>
  <si>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</si>
  <si>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</si>
  <si>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</si>
  <si>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</si>
  <si>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</si>
  <si>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</si>
  <si>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</si>
  <si>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</si>
  <si>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</si>
  <si>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</si>
  <si>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</si>
  <si>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</si>
  <si>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</si>
  <si>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</si>
  <si>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</si>
  <si>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</si>
  <si>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</si>
  <si>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</si>
  <si>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</si>
  <si>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</si>
  <si>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</si>
  <si>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</si>
  <si>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</si>
  <si>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</si>
  <si>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</si>
  <si>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</si>
  <si>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</si>
  <si>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</si>
  <si>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</si>
  <si>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</si>
  <si>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</si>
  <si>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</si>
  <si>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</si>
  <si>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</si>
  <si>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</si>
  <si>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</si>
  <si>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</si>
  <si>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</si>
  <si>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</si>
  <si>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</si>
  <si>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</si>
  <si>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</si>
  <si>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</si>
  <si>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</si>
  <si>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</si>
  <si>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</si>
  <si>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</si>
  <si>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</si>
  <si>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</si>
  <si>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</si>
  <si>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</si>
  <si>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</si>
  <si>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</si>
  <si>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</si>
  <si>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</si>
  <si>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</si>
  <si>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</si>
  <si>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</si>
  <si>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</si>
  <si>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</si>
  <si>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</si>
  <si>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</si>
  <si>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</si>
  <si>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</si>
  <si>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</si>
  <si>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</si>
  <si>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</si>
  <si>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</si>
  <si>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</si>
  <si>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</si>
  <si>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</si>
  <si>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</si>
  <si>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</si>
  <si>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</si>
  <si>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</si>
  <si>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</si>
  <si>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</si>
  <si>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</si>
  <si>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</si>
  <si>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</si>
  <si>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</si>
  <si>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</si>
  <si>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</si>
  <si>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</si>
  <si>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</si>
  <si>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</si>
  <si>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</si>
  <si>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</si>
  <si>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</si>
  <si>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</si>
  <si>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</si>
  <si>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</si>
  <si>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</si>
  <si>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</si>
  <si>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</si>
  <si>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</si>
  <si>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</si>
  <si>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</si>
  <si>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</si>
  <si>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</si>
  <si>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</si>
  <si>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</si>
  <si>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</si>
  <si>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</si>
  <si>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</si>
  <si>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</si>
  <si>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</si>
  <si>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</si>
  <si>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</si>
  <si>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</si>
  <si>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</si>
  <si>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</si>
  <si>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</si>
  <si>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</si>
  <si>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</si>
  <si>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</si>
  <si>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</si>
  <si>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</si>
  <si>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</si>
  <si>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</si>
  <si>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</si>
  <si>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</si>
  <si>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</si>
  <si>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</si>
  <si>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</si>
  <si>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</si>
  <si>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</si>
  <si>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</si>
  <si>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</si>
  <si>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</si>
  <si>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</si>
  <si>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</si>
  <si>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</si>
  <si>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</si>
  <si>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</si>
  <si>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</si>
  <si>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</si>
  <si>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</si>
  <si>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</si>
  <si>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</si>
  <si>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</si>
  <si>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</si>
  <si>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</si>
  <si>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</si>
  <si>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</si>
  <si>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</si>
  <si>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</si>
  <si>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</si>
  <si>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</si>
  <si>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</si>
  <si>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</si>
  <si>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</si>
  <si>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</si>
  <si>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</si>
  <si>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</si>
  <si>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</si>
  <si>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</si>
  <si>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</si>
  <si>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</si>
  <si>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</si>
  <si>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</si>
  <si>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</si>
  <si>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</si>
  <si>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</si>
  <si>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</si>
  <si>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</si>
  <si>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</si>
  <si>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</si>
  <si>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</si>
  <si>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</si>
  <si>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</si>
  <si>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</si>
  <si>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</si>
  <si>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</si>
  <si>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</si>
  <si>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</si>
  <si>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</si>
  <si>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</si>
  <si>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</si>
  <si>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</si>
  <si>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</si>
  <si>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</si>
  <si>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</si>
  <si>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</si>
  <si>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</si>
  <si>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</si>
  <si>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</si>
  <si>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</si>
  <si>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</si>
  <si>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</si>
  <si>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</si>
  <si>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</si>
  <si>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</si>
  <si>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</si>
  <si>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</si>
  <si>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</si>
  <si>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</si>
  <si>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</si>
  <si>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</si>
  <si>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</si>
  <si>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</si>
  <si>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</si>
  <si>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</si>
  <si>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</si>
  <si>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</si>
  <si>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</si>
  <si>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</si>
  <si>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</si>
  <si>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</si>
  <si>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</si>
  <si>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</si>
  <si>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</si>
  <si>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</si>
  <si>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</si>
  <si>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</si>
  <si>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</si>
  <si>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</si>
  <si>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</si>
  <si>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</si>
  <si>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</si>
  <si>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</si>
  <si>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</si>
  <si>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</si>
  <si>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</si>
  <si>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</si>
  <si>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</si>
  <si>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</si>
  <si>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</si>
  <si>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</si>
  <si>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</si>
  <si>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</si>
  <si>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</si>
  <si>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</si>
  <si>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</si>
  <si>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</si>
  <si>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</si>
  <si>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</si>
  <si>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</si>
  <si>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</si>
  <si>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</si>
  <si>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</si>
  <si>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</si>
  <si>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</si>
  <si>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</si>
  <si>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</si>
  <si>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</si>
  <si>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</si>
  <si>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</si>
  <si>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</si>
  <si>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</si>
  <si>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</si>
  <si>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</si>
  <si>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</si>
  <si>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</si>
  <si>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</si>
  <si>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</si>
  <si>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</si>
  <si>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</si>
  <si>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</si>
  <si>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</si>
  <si>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</si>
  <si>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</si>
  <si>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</si>
  <si>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</si>
  <si>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</si>
  <si>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</si>
  <si>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</si>
  <si>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</si>
  <si>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</si>
  <si>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</si>
  <si>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</si>
  <si>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</si>
  <si>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</si>
  <si>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</si>
  <si>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</si>
  <si>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</si>
  <si>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</si>
  <si>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</si>
  <si>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</si>
  <si>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</si>
  <si>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</si>
  <si>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</si>
  <si>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</si>
  <si>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</si>
  <si>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</si>
  <si>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</si>
  <si>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</si>
  <si>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</si>
  <si>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</si>
  <si>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</si>
  <si>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</si>
  <si>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</si>
  <si>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</si>
  <si>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</si>
  <si>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</si>
  <si>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</si>
  <si>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</si>
  <si>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</si>
  <si>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</si>
  <si>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</si>
  <si>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</si>
  <si>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</si>
  <si>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</si>
  <si>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</si>
  <si>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</si>
  <si>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</si>
  <si>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</si>
  <si>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</si>
  <si>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</si>
  <si>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</si>
  <si>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</si>
  <si>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</si>
  <si>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</si>
  <si>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</si>
  <si>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</si>
  <si>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</si>
  <si>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</si>
  <si>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</si>
  <si>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</si>
  <si>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</si>
  <si>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</si>
  <si>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</si>
  <si>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</si>
  <si>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</si>
  <si>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</si>
  <si>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</si>
  <si>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</si>
  <si>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</si>
  <si>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</si>
  <si>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</si>
  <si>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</si>
  <si>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</si>
  <si>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</si>
  <si>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</si>
  <si>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</si>
  <si>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</si>
  <si>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</si>
  <si>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</si>
  <si>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</si>
  <si>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</si>
  <si>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</si>
  <si>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</si>
  <si>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</si>
  <si>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</si>
  <si>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</si>
  <si>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</si>
  <si>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</si>
  <si>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</si>
  <si>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</si>
  <si>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</si>
  <si>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</si>
  <si>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</si>
  <si>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</si>
  <si>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</si>
  <si>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</si>
  <si>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</si>
  <si>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</si>
  <si>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</si>
  <si>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</si>
  <si>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</si>
  <si>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</si>
  <si>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</si>
  <si>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</si>
  <si>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</si>
  <si>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</si>
  <si>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</si>
  <si>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</si>
  <si>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</si>
  <si>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</si>
  <si>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</si>
  <si>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</si>
  <si>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</si>
  <si>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</si>
  <si>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</si>
  <si>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</si>
  <si>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</si>
  <si>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</si>
  <si>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</si>
  <si>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</si>
  <si>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</si>
  <si>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</si>
  <si>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</si>
  <si>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</si>
  <si>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</si>
  <si>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</si>
  <si>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</si>
  <si>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</si>
  <si>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</si>
  <si>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</si>
  <si>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</si>
  <si>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</si>
  <si>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</si>
  <si>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</si>
  <si>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</si>
  <si>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</si>
  <si>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</si>
  <si>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</si>
  <si>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</si>
  <si>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</si>
  <si>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</si>
  <si>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</si>
  <si>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</si>
  <si>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</si>
  <si>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</si>
  <si>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</si>
  <si>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</si>
  <si>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</si>
  <si>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</si>
  <si>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</si>
  <si>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</si>
  <si>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</si>
  <si>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</si>
  <si>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</si>
  <si>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</si>
  <si>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</si>
  <si>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</si>
  <si>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</si>
  <si>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</si>
  <si>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</si>
  <si>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</si>
  <si>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</si>
  <si>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</si>
  <si>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</si>
  <si>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</si>
  <si>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</si>
  <si>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</si>
  <si>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</si>
  <si>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</si>
  <si>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</si>
  <si>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</si>
  <si>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</si>
  <si>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</si>
  <si>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</si>
  <si>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</si>
  <si>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</si>
  <si>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</si>
  <si>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</si>
  <si>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</si>
  <si>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</si>
  <si>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</si>
  <si>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</si>
  <si>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</si>
  <si>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</si>
  <si>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</si>
  <si>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</si>
  <si>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</si>
  <si>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</si>
  <si>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</si>
  <si>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</si>
  <si>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</si>
  <si>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</si>
  <si>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</si>
  <si>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</si>
  <si>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</si>
  <si>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</si>
  <si>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</si>
  <si>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</si>
  <si>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</si>
  <si>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</si>
  <si>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</si>
  <si>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</si>
  <si>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</si>
  <si>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</si>
  <si>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</si>
  <si>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</si>
  <si>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</si>
  <si>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</si>
  <si>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</si>
  <si>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</si>
  <si>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</si>
  <si>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</si>
  <si>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</si>
  <si>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</si>
  <si>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</si>
  <si>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</si>
  <si>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</si>
  <si>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</si>
  <si>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</si>
  <si>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</si>
  <si>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</si>
  <si>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</si>
  <si>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</si>
  <si>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</si>
  <si>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</si>
  <si>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</si>
  <si>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</si>
  <si>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</si>
  <si>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</si>
  <si>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</si>
  <si>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</si>
  <si>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</si>
  <si>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</si>
  <si>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</si>
  <si>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</si>
  <si>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</si>
  <si>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</si>
  <si>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</si>
  <si>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</si>
  <si>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</si>
  <si>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</si>
  <si>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</si>
  <si>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</si>
  <si>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</si>
  <si>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</si>
  <si>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</si>
  <si>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</si>
  <si>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</si>
  <si>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</si>
  <si>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</si>
  <si>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</si>
  <si>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</si>
  <si>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</si>
  <si>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</si>
  <si>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</si>
  <si>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</si>
  <si>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</si>
  <si>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</si>
  <si>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</si>
  <si>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</si>
  <si>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</si>
  <si>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</si>
  <si>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</si>
  <si>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</si>
  <si>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</si>
  <si>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</si>
  <si>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</si>
  <si>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</si>
  <si>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</si>
  <si>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</si>
  <si>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</si>
  <si>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</si>
  <si>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</si>
  <si>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</si>
  <si>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</si>
  <si>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</si>
  <si>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</si>
  <si>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</si>
  <si>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</si>
  <si>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</si>
  <si>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</si>
  <si>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</si>
  <si>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</si>
  <si>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</si>
  <si>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</si>
  <si>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</si>
  <si>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</si>
  <si>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</si>
  <si>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</si>
  <si>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</si>
  <si>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</si>
  <si>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</si>
  <si>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</si>
  <si>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</si>
  <si>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</si>
  <si>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</si>
  <si>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</si>
  <si>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</si>
  <si>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</si>
  <si>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</si>
  <si>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</si>
  <si>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</si>
  <si>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</si>
  <si>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</si>
  <si>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</si>
  <si>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</si>
  <si>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</si>
  <si>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</si>
  <si>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</si>
  <si>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</si>
  <si>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</si>
  <si>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</si>
  <si>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</si>
  <si>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</si>
  <si>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</si>
  <si>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</si>
  <si>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</si>
  <si>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</si>
  <si>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</si>
  <si>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</si>
  <si>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</si>
  <si>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</si>
  <si>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</si>
  <si>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</si>
  <si>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</si>
  <si>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</si>
  <si>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</si>
  <si>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</si>
  <si>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</si>
  <si>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</si>
  <si>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</si>
  <si>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</si>
  <si>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</si>
  <si>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</si>
  <si>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</si>
  <si>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</si>
  <si>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</si>
  <si>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</si>
  <si>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</si>
  <si>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</si>
  <si>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</si>
  <si>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</si>
  <si>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</si>
  <si>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</si>
  <si>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</si>
  <si>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</si>
  <si>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</si>
  <si>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</si>
  <si>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</si>
  <si>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</si>
  <si>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</si>
  <si>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</si>
  <si>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</si>
  <si>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</si>
  <si>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</si>
  <si>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</si>
  <si>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</si>
  <si>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</si>
  <si>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</si>
  <si>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</si>
  <si>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</si>
  <si>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</si>
  <si>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</si>
  <si>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</si>
  <si>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</si>
  <si>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</si>
  <si>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</si>
  <si>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</si>
  <si>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</si>
  <si>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</si>
  <si>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</si>
  <si>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</si>
  <si>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</si>
  <si>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</si>
  <si>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</si>
  <si>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</si>
  <si>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</si>
  <si>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</si>
  <si>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</si>
  <si>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</si>
  <si>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</si>
  <si>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</si>
  <si>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</si>
  <si>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</si>
  <si>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</si>
  <si>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</si>
  <si>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</si>
  <si>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</si>
  <si>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</si>
  <si>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</si>
  <si>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</si>
  <si>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</si>
  <si>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</si>
  <si>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</si>
  <si>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</si>
  <si>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</si>
  <si>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</si>
  <si>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</si>
  <si>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</si>
  <si>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</si>
  <si>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</si>
  <si>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</si>
  <si>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</si>
  <si>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</si>
  <si>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</si>
  <si>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</si>
  <si>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</si>
  <si>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</si>
  <si>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</si>
  <si>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</si>
  <si>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</si>
  <si>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</si>
  <si>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</si>
  <si>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</si>
  <si>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</si>
  <si>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</si>
  <si>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</si>
  <si>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</si>
  <si>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</si>
  <si>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</si>
  <si>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</si>
  <si>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</si>
  <si>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</si>
  <si>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</si>
  <si>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</si>
  <si>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</si>
  <si>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</si>
  <si>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</si>
  <si>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</si>
  <si>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</si>
  <si>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</si>
  <si>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</si>
  <si>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</si>
  <si>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</si>
  <si>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</si>
  <si>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</si>
  <si>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</si>
  <si>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</si>
  <si>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</si>
  <si>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</si>
  <si>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</si>
  <si>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</si>
  <si>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</si>
  <si>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</si>
  <si>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</si>
  <si>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</si>
  <si>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</si>
  <si>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</si>
  <si>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</si>
  <si>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</si>
  <si>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</si>
  <si>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</si>
  <si>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</si>
  <si>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</si>
  <si>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</si>
  <si>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</si>
  <si>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</si>
  <si>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</si>
  <si>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</si>
  <si>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</si>
  <si>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</si>
  <si>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</si>
  <si>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</si>
  <si>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</si>
  <si>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</si>
  <si>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</si>
  <si>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</si>
  <si>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</si>
  <si>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</si>
  <si>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</si>
  <si>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</si>
  <si>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</si>
  <si>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</si>
  <si>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</si>
  <si>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</si>
  <si>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</si>
  <si>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</si>
  <si>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</si>
  <si>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</si>
  <si>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</si>
  <si>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</si>
  <si>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</si>
  <si>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</si>
  <si>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</si>
  <si>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</si>
  <si>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</si>
  <si>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</si>
  <si>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</si>
  <si>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</si>
  <si>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</si>
  <si>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</si>
  <si>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</si>
  <si>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</si>
  <si>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</si>
  <si>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</si>
  <si>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</si>
  <si>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</si>
  <si>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</si>
  <si>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</si>
  <si>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</si>
  <si>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</si>
  <si>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</si>
  <si>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</si>
  <si>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</si>
  <si>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</si>
  <si>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</si>
  <si>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</si>
  <si>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</si>
  <si>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</si>
  <si>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</si>
  <si>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</si>
  <si>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</si>
  <si>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</si>
  <si>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</si>
  <si>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</si>
  <si>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</si>
  <si>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</si>
  <si>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</si>
  <si>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</si>
  <si>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</si>
  <si>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</si>
  <si>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</si>
  <si>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</si>
  <si>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</si>
  <si>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</si>
  <si>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</si>
  <si>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</si>
  <si>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</si>
  <si>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</si>
  <si>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</si>
  <si>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</si>
  <si>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</si>
  <si>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</si>
  <si>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</si>
  <si>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</si>
  <si>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</si>
  <si>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</si>
  <si>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</si>
  <si>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</si>
  <si>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</si>
  <si>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</si>
  <si>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</si>
  <si>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</si>
  <si>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</si>
  <si>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</si>
  <si>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</si>
  <si>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</si>
  <si>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</si>
  <si>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</si>
  <si>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</si>
  <si>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</si>
  <si>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</si>
  <si>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</si>
  <si>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</si>
  <si>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</si>
  <si>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</si>
  <si>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</si>
  <si>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</si>
  <si>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</si>
  <si>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</si>
  <si>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</si>
  <si>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</si>
  <si>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</si>
  <si>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</si>
  <si>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</si>
  <si>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</si>
  <si>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</si>
  <si>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</si>
  <si>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</si>
  <si>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</si>
  <si>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</si>
  <si>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</si>
  <si>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</si>
  <si>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</si>
  <si>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</si>
  <si>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</si>
  <si>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</si>
  <si>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</si>
  <si>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</si>
  <si>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</si>
  <si>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</si>
  <si>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</si>
  <si>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</si>
  <si>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</si>
  <si>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</si>
  <si>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</si>
  <si>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</si>
  <si>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</si>
  <si>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</si>
  <si>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</si>
  <si>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</si>
  <si>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</si>
  <si>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</si>
  <si>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</si>
  <si>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</si>
  <si>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</si>
  <si>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</si>
  <si>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</si>
  <si>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</si>
  <si>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</si>
  <si>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</si>
  <si>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</si>
  <si>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</si>
  <si>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</si>
  <si>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</si>
  <si>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</si>
  <si>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</si>
  <si>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</si>
  <si>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</si>
  <si>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</si>
  <si>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</si>
  <si>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</si>
  <si>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</si>
  <si>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</si>
  <si>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</si>
  <si>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</si>
  <si>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</si>
  <si>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</si>
  <si>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</si>
  <si>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</si>
  <si>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</si>
  <si>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</si>
  <si>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</si>
  <si>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</si>
  <si>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</si>
  <si>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</si>
  <si>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</si>
  <si>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</si>
  <si>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</si>
  <si>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</si>
  <si>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</si>
  <si>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</si>
  <si>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</si>
  <si>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</si>
  <si>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</si>
  <si>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</si>
  <si>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</si>
  <si>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</si>
  <si>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</si>
  <si>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</si>
  <si>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</si>
  <si>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</si>
  <si>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</si>
  <si>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</si>
  <si>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</si>
  <si>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</si>
  <si>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</si>
  <si>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</si>
  <si>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</si>
  <si>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</si>
  <si>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</si>
  <si>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</si>
  <si>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</si>
  <si>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</si>
  <si>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</si>
  <si>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</si>
  <si>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</si>
  <si>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</si>
  <si>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</si>
  <si>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</si>
  <si>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</si>
  <si>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</si>
  <si>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</si>
  <si>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</si>
  <si>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</si>
  <si>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</si>
  <si>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</si>
  <si>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</si>
  <si>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</si>
  <si>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</si>
  <si>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</si>
  <si>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</si>
  <si>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</si>
  <si>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</si>
  <si>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</si>
  <si>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</si>
  <si>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</si>
  <si>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</si>
  <si>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</si>
  <si>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</si>
  <si>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</si>
  <si>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</si>
  <si>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</si>
  <si>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</si>
  <si>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</si>
  <si>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</si>
  <si>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</si>
  <si>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</si>
  <si>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</si>
  <si>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</si>
  <si>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</si>
  <si>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</si>
  <si>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</si>
  <si>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</si>
  <si>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</si>
  <si>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</si>
  <si>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</si>
  <si>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</si>
  <si>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</si>
  <si>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</si>
  <si>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</si>
  <si>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</si>
  <si>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</si>
  <si>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</si>
  <si>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</si>
  <si>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</si>
  <si>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</si>
  <si>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</si>
  <si>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</si>
  <si>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</si>
  <si>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</si>
  <si>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</si>
  <si>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</si>
  <si>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</si>
  <si>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</si>
  <si>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</si>
  <si>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</si>
  <si>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</si>
  <si>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</si>
  <si>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</si>
  <si>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</si>
  <si>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</si>
  <si>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</si>
  <si>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</si>
  <si>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</si>
  <si>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</si>
  <si>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</si>
  <si>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</si>
  <si>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</si>
  <si>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</si>
  <si>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</si>
  <si>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</si>
  <si>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</si>
  <si>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</si>
  <si>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</si>
  <si>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</si>
  <si>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</si>
  <si>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</si>
  <si>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</si>
  <si>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</si>
  <si>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</si>
  <si>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</si>
  <si>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</si>
  <si>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</si>
  <si>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</si>
  <si>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</si>
  <si>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</si>
  <si>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</si>
  <si>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</si>
  <si>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</si>
  <si>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</si>
  <si>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</si>
  <si>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</si>
  <si>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</si>
  <si>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</si>
  <si>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</si>
  <si>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</si>
  <si>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</si>
  <si>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</si>
  <si>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</si>
  <si>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</si>
  <si>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</si>
  <si>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</si>
  <si>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</si>
  <si>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</si>
  <si>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</si>
  <si>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</si>
  <si>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</si>
  <si>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</si>
  <si>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</si>
  <si>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</si>
  <si>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</si>
  <si>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</si>
  <si>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</si>
  <si>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</si>
  <si>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</si>
  <si>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</si>
  <si>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</si>
  <si>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</si>
  <si>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</si>
  <si>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</si>
  <si>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</si>
  <si>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</si>
  <si>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</si>
  <si>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</si>
  <si>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</si>
  <si>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</si>
  <si>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</si>
  <si>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</si>
  <si>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</si>
  <si>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</si>
  <si>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</si>
  <si>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</si>
  <si>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</si>
  <si>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</si>
  <si>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</si>
  <si>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</si>
  <si>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</si>
  <si>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</si>
  <si>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</si>
  <si>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</si>
  <si>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</si>
  <si>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</si>
  <si>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</si>
  <si>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</si>
  <si>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</si>
  <si>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</si>
  <si>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</si>
  <si>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</si>
  <si>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</si>
  <si>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</si>
  <si>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</si>
  <si>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</si>
  <si>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</si>
  <si>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</si>
  <si>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</si>
  <si>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</si>
  <si>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</si>
  <si>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</si>
  <si>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</si>
  <si>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</si>
  <si>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</si>
  <si>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</si>
  <si>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</si>
  <si>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</si>
  <si>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</si>
  <si>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</si>
  <si>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</si>
  <si>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</si>
  <si>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</si>
  <si>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</si>
  <si>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</si>
  <si>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</si>
  <si>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</si>
  <si>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</si>
  <si>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</si>
  <si>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</si>
  <si>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</si>
  <si>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</si>
  <si>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</si>
  <si>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</si>
  <si>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</si>
  <si>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</si>
  <si>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</si>
  <si>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</si>
  <si>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</si>
  <si>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</si>
  <si>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</si>
  <si>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</si>
  <si>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</si>
  <si>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</si>
  <si>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</si>
  <si>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</si>
  <si>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</si>
  <si>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</si>
  <si>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</si>
  <si>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</si>
  <si>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</si>
  <si>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</si>
  <si>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</si>
  <si>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</si>
  <si>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</si>
  <si>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</si>
  <si>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</si>
  <si>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</si>
  <si>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</si>
  <si>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</si>
  <si>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</si>
  <si>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</si>
  <si>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</si>
  <si>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</si>
  <si>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</si>
  <si>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</si>
  <si>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</si>
  <si>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</si>
  <si>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</si>
  <si>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</si>
  <si>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</si>
  <si>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</si>
  <si>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</si>
  <si>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</si>
  <si>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</si>
  <si>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</si>
  <si>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</si>
  <si>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</si>
  <si>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</si>
  <si>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</si>
  <si>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</si>
  <si>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</si>
  <si>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</si>
  <si>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</si>
  <si>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</si>
  <si>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</si>
  <si>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</si>
  <si>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</si>
  <si>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</si>
  <si>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</si>
  <si>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</si>
  <si>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</si>
  <si>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</si>
  <si>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</si>
  <si>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</si>
  <si>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</si>
  <si>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</si>
  <si>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</si>
  <si>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</si>
  <si>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</si>
  <si>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</si>
  <si>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</si>
  <si>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</si>
  <si>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</si>
  <si>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</si>
  <si>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</si>
  <si>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</si>
  <si>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</si>
  <si>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</si>
  <si>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</si>
  <si>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</si>
  <si>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</si>
  <si>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</si>
  <si>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</si>
  <si>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</si>
  <si>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</si>
  <si>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</si>
  <si>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</si>
  <si>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</si>
  <si>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</si>
  <si>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</si>
  <si>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</si>
  <si>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</si>
  <si>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</si>
  <si>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</si>
  <si>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</si>
  <si>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</si>
  <si>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</si>
  <si>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</si>
  <si>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</si>
  <si>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</si>
  <si>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</si>
  <si>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</si>
  <si>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</si>
  <si>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</si>
  <si>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</si>
  <si>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</si>
  <si>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</si>
  <si>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</si>
  <si>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</si>
  <si>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</si>
  <si>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</si>
  <si>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</si>
  <si>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</si>
  <si>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</si>
  <si>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</si>
  <si>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</si>
  <si>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</si>
  <si>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</si>
  <si>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</si>
  <si>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</si>
  <si>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</si>
  <si>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</si>
  <si>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</si>
  <si>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</si>
  <si>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</si>
  <si>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</si>
  <si>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</si>
  <si>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</si>
  <si>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</si>
  <si>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</si>
  <si>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</si>
  <si>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</si>
  <si>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</si>
  <si>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</si>
  <si>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</si>
  <si>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</si>
  <si>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</si>
  <si>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</si>
  <si>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</si>
  <si>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</si>
  <si>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</si>
  <si>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</si>
  <si>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</si>
  <si>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</si>
  <si>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</si>
  <si>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</si>
  <si>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</si>
  <si>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</si>
  <si>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</si>
  <si>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</si>
  <si>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</si>
  <si>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</si>
  <si>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</si>
  <si>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</si>
  <si>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</si>
  <si>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</si>
  <si>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</si>
  <si>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</si>
  <si>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</si>
  <si>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</si>
  <si>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</si>
  <si>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</si>
  <si>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</si>
  <si>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</si>
  <si>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</si>
  <si>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</si>
  <si>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</si>
  <si>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</si>
  <si>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</si>
  <si>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</si>
  <si>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</si>
  <si>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</si>
  <si>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</si>
  <si>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</si>
  <si>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</si>
  <si>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</si>
  <si>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</si>
  <si>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</si>
  <si>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</si>
  <si>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</si>
  <si>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</si>
  <si>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</si>
  <si>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</si>
  <si>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</si>
  <si>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</si>
  <si>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</si>
  <si>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</si>
  <si>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</si>
  <si>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</si>
  <si>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</si>
  <si>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</si>
  <si>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</si>
  <si>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</si>
  <si>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</si>
  <si>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</si>
  <si>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</si>
  <si>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</si>
  <si>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</si>
  <si>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</si>
  <si>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</si>
  <si>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</si>
  <si>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</si>
  <si>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</si>
  <si>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</si>
  <si>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</si>
  <si>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</si>
  <si>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</si>
  <si>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</si>
  <si>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</si>
  <si>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</si>
  <si>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</si>
  <si>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</si>
  <si>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</si>
  <si>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</si>
  <si>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</si>
  <si>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</si>
  <si>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</si>
  <si>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</si>
  <si>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</si>
  <si>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</si>
  <si>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</si>
  <si>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</si>
  <si>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</si>
  <si>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</si>
  <si>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</si>
  <si>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</si>
  <si>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</si>
  <si>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</si>
  <si>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</si>
  <si>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</si>
  <si>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</si>
  <si>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</si>
  <si>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</si>
  <si>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</si>
  <si>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</si>
  <si>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</si>
  <si>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</si>
  <si>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</si>
  <si>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</si>
  <si>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</si>
  <si>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</si>
  <si>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</si>
  <si>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</si>
  <si>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</si>
  <si>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</si>
  <si>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</si>
  <si>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</si>
  <si>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</si>
  <si>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</si>
  <si>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</si>
  <si>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</si>
  <si>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</si>
  <si>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</si>
  <si>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</si>
  <si>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</si>
  <si>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</si>
  <si>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</si>
  <si>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</si>
  <si>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</si>
  <si>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</si>
  <si>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</si>
  <si>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</si>
  <si>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</si>
  <si>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</si>
  <si>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</si>
  <si>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</si>
  <si>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</si>
  <si>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</si>
  <si>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</si>
  <si>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</si>
  <si>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</si>
  <si>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</si>
  <si>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</si>
  <si>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</si>
  <si>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</si>
  <si>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</si>
  <si>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</si>
  <si>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</si>
  <si>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</si>
  <si>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</si>
  <si>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</si>
  <si>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</si>
  <si>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</si>
  <si>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</si>
  <si>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</si>
  <si>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</si>
  <si>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</si>
  <si>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</si>
  <si>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</si>
  <si>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</si>
  <si>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</si>
  <si>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</si>
  <si>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</si>
  <si>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</si>
  <si>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</si>
  <si>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</si>
  <si>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</si>
  <si>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</si>
  <si>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</si>
  <si>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</si>
  <si>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</si>
  <si>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</si>
  <si>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</si>
  <si>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</si>
  <si>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</si>
  <si>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</si>
  <si>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</si>
  <si>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</si>
  <si>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</si>
  <si>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</si>
  <si>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</si>
  <si>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</si>
  <si>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</si>
  <si>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</si>
  <si>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</si>
  <si>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</si>
  <si>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</si>
  <si>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</si>
  <si>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</si>
  <si>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</si>
  <si>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</si>
  <si>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</si>
  <si>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</si>
  <si>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</si>
  <si>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</si>
  <si>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</si>
  <si>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</si>
  <si>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</si>
  <si>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</si>
  <si>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</si>
  <si>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</si>
  <si>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</si>
  <si>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</si>
  <si>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</si>
  <si>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</si>
  <si>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</si>
  <si>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</si>
  <si>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</si>
  <si>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</si>
  <si>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</si>
  <si>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</si>
  <si>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</si>
  <si>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</si>
  <si>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</si>
  <si>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</si>
  <si>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</si>
  <si>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</si>
  <si>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</si>
  <si>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</si>
  <si>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</si>
  <si>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</si>
  <si>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</si>
  <si>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</si>
  <si>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</si>
  <si>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</si>
  <si>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</si>
  <si>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</si>
  <si>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</si>
  <si>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</si>
  <si>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</si>
  <si>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</si>
  <si>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</si>
  <si>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</si>
  <si>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</si>
  <si>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</si>
  <si>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</si>
  <si>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</si>
  <si>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</si>
  <si>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</si>
  <si>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</si>
  <si>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</si>
  <si>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</si>
  <si>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</si>
  <si>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</si>
  <si>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</si>
  <si>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</si>
  <si>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</si>
  <si>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</si>
  <si>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</si>
  <si>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</si>
  <si>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</si>
  <si>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</si>
  <si>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</si>
  <si>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</si>
  <si>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</si>
  <si>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</si>
  <si>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</si>
  <si>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</si>
  <si>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</si>
  <si>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</si>
  <si>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</si>
  <si>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</si>
  <si>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</si>
  <si>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</si>
  <si>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</si>
  <si>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</si>
  <si>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</si>
  <si>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</si>
  <si>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</si>
  <si>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</si>
  <si>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</si>
  <si>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</si>
  <si>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</si>
  <si>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</si>
  <si>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</si>
  <si>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</si>
  <si>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</si>
  <si>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</si>
  <si>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</si>
  <si>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</si>
  <si>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</si>
  <si>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</si>
  <si>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</si>
  <si>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</si>
  <si>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</si>
  <si>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</si>
  <si>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</si>
  <si>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</si>
  <si>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</si>
  <si>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</si>
  <si>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</si>
  <si>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</si>
  <si>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</si>
  <si>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</si>
  <si>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</si>
  <si>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</si>
  <si>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</si>
  <si>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</si>
  <si>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</si>
  <si>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</si>
  <si>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</si>
  <si>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</si>
  <si>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</si>
  <si>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</si>
  <si>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</si>
  <si>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</si>
  <si>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</si>
  <si>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</si>
  <si>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</si>
  <si>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</si>
  <si>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</si>
  <si>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</si>
  <si>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</si>
  <si>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</si>
  <si>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</si>
  <si>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</si>
  <si>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</si>
  <si>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</si>
  <si>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</si>
  <si>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</si>
  <si>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</si>
  <si>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</si>
  <si>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</si>
  <si>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</si>
  <si>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</si>
  <si>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</si>
  <si>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</si>
  <si>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</si>
  <si>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</si>
  <si>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</si>
  <si>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</si>
  <si>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</si>
  <si>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</si>
  <si>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</si>
  <si>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</si>
  <si>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</si>
  <si>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</si>
  <si>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</si>
  <si>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</si>
  <si>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</si>
  <si>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</si>
  <si>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</si>
  <si>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</si>
  <si>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</si>
  <si>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</si>
  <si>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</si>
  <si>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</si>
  <si>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</si>
  <si>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</si>
  <si>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</si>
  <si>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</si>
  <si>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</si>
  <si>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</si>
  <si>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</si>
  <si>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</si>
  <si>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</si>
  <si>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</si>
  <si>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</si>
  <si>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</si>
  <si>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</si>
  <si>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</si>
  <si>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</si>
  <si>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</si>
  <si>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</si>
  <si>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</si>
  <si>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</si>
  <si>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</si>
  <si>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</si>
  <si>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</si>
  <si>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</si>
  <si>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</si>
  <si>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</si>
  <si>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</si>
  <si>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</si>
  <si>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</si>
  <si>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</si>
  <si>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</si>
  <si>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</si>
  <si>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</si>
  <si>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</si>
  <si>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</si>
  <si>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</si>
  <si>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</si>
  <si>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</si>
  <si>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</si>
  <si>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</si>
  <si>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</si>
  <si>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</si>
  <si>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</si>
  <si>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</si>
  <si>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</si>
  <si>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</si>
  <si>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</si>
  <si>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</si>
  <si>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</si>
  <si>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</si>
  <si>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</si>
  <si>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</si>
  <si>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</si>
  <si>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</si>
  <si>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</si>
  <si>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</si>
  <si>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</si>
  <si>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</si>
  <si>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</si>
  <si>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</si>
  <si>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</si>
  <si>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</si>
  <si>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</si>
  <si>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</si>
  <si>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</si>
  <si>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</si>
  <si>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</si>
  <si>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</si>
  <si>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</si>
  <si>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</si>
  <si>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</si>
  <si>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</si>
  <si>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</si>
  <si>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</si>
  <si>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</si>
  <si>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</si>
  <si>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</si>
  <si>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</si>
  <si>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</si>
  <si>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</si>
  <si>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</si>
  <si>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</si>
  <si>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</si>
  <si>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</si>
  <si>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</si>
  <si>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</si>
  <si>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</si>
  <si>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</si>
  <si>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</si>
  <si>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</si>
  <si>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</si>
  <si>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</si>
  <si>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</si>
  <si>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</si>
  <si>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</si>
  <si>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</si>
  <si>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</si>
  <si>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</si>
  <si>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</si>
  <si>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</si>
  <si>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</si>
  <si>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</si>
  <si>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</si>
  <si>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</si>
  <si>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</si>
  <si>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</si>
  <si>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</si>
  <si>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</si>
  <si>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</si>
  <si>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</si>
  <si>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</si>
  <si>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</si>
  <si>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</si>
  <si>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</si>
  <si>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</si>
  <si>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</si>
  <si>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</si>
  <si>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</si>
  <si>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</si>
  <si>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</si>
  <si>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</si>
  <si>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</si>
  <si>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</si>
  <si>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</si>
  <si>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</si>
  <si>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</si>
  <si>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</si>
  <si>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</si>
  <si>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</si>
  <si>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</si>
  <si>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</si>
  <si>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</si>
  <si>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</si>
  <si>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</si>
  <si>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</si>
  <si>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</si>
  <si>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</si>
  <si>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</si>
  <si>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</si>
  <si>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</si>
  <si>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</si>
  <si>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</si>
  <si>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</si>
  <si>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</si>
  <si>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</si>
  <si>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</si>
  <si>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</si>
  <si>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</si>
  <si>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</si>
  <si>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</si>
  <si>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</si>
  <si>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</si>
  <si>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</si>
  <si>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</si>
  <si>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</si>
  <si>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</si>
  <si>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</si>
  <si>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</si>
  <si>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</si>
  <si>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</si>
  <si>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</si>
  <si>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</si>
  <si>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</si>
  <si>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</si>
  <si>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</si>
  <si>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</si>
  <si>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</si>
  <si>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</si>
  <si>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</si>
  <si>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</si>
  <si>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</si>
  <si>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</si>
  <si>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</si>
  <si>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</si>
  <si>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</si>
  <si>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</si>
  <si>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</si>
  <si>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</si>
  <si>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</si>
  <si>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</si>
  <si>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</si>
  <si>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</si>
  <si>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</si>
  <si>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</si>
  <si>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</si>
  <si>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</si>
  <si>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</si>
  <si>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</si>
  <si>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</si>
  <si>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</si>
  <si>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</si>
  <si>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</si>
  <si>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</si>
  <si>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</si>
  <si>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</si>
  <si>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</si>
  <si>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</si>
  <si>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</si>
  <si>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</si>
  <si>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</si>
  <si>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</si>
  <si>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</si>
  <si>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</si>
  <si>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</si>
  <si>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</si>
  <si>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</si>
  <si>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</si>
  <si>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</si>
  <si>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</si>
  <si>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</si>
  <si>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</si>
  <si>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</si>
  <si>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</si>
  <si>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</si>
  <si>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</si>
  <si>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</si>
  <si>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</si>
  <si>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</si>
  <si>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</si>
  <si>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</si>
  <si>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</si>
  <si>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</si>
  <si>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</si>
  <si>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</si>
  <si>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</si>
  <si>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</si>
  <si>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</si>
  <si>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</si>
  <si>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</si>
  <si>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</si>
  <si>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</si>
  <si>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</si>
  <si>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</si>
  <si>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</si>
  <si>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</si>
  <si>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</si>
  <si>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</si>
  <si>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</si>
  <si>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</si>
  <si>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</si>
  <si>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</si>
  <si>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</si>
  <si>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</si>
  <si>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</si>
  <si>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</si>
  <si>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</si>
  <si>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</si>
  <si>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</si>
  <si>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</si>
  <si>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</si>
  <si>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</si>
  <si>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</si>
  <si>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</si>
  <si>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</si>
  <si>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</si>
  <si>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</si>
  <si>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</si>
  <si>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</si>
  <si>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</si>
  <si>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</si>
  <si>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</si>
  <si>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</si>
  <si>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</si>
  <si>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</si>
  <si>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</si>
  <si>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</si>
  <si>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</si>
  <si>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</si>
  <si>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</si>
  <si>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</si>
  <si>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</si>
  <si>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</si>
  <si>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</si>
  <si>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</si>
  <si>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</si>
  <si>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</si>
  <si>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</si>
  <si>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</si>
  <si>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</si>
  <si>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</si>
  <si>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</si>
  <si>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</si>
  <si>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</si>
  <si>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</si>
  <si>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</si>
  <si>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</si>
  <si>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</si>
  <si>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</si>
  <si>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</si>
  <si>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</si>
  <si>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</si>
  <si>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</si>
  <si>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</si>
  <si>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</si>
  <si>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</si>
  <si>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</si>
  <si>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</si>
  <si>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</si>
  <si>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</si>
  <si>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</si>
  <si>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</si>
  <si>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</si>
  <si>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</si>
  <si>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</si>
  <si>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</si>
  <si>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</si>
  <si>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</si>
  <si>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</si>
  <si>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</si>
  <si>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</si>
  <si>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</si>
  <si>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</si>
  <si>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</si>
  <si>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</si>
  <si>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</si>
  <si>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</si>
  <si>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</si>
  <si>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</si>
  <si>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</si>
  <si>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</si>
  <si>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</si>
  <si>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</si>
  <si>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</si>
  <si>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</si>
  <si>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</si>
  <si>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</si>
  <si>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</si>
  <si>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</si>
  <si>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</si>
  <si>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</si>
  <si>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</si>
  <si>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</si>
  <si>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</si>
  <si>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</si>
  <si>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</si>
  <si>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</si>
  <si>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</si>
  <si>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</si>
  <si>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</si>
  <si>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</si>
  <si>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</si>
  <si>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</si>
  <si>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</si>
  <si>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</si>
  <si>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</si>
  <si>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</si>
  <si>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</si>
  <si>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</si>
  <si>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</si>
  <si>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</si>
  <si>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</si>
  <si>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</si>
  <si>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</si>
  <si>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</si>
  <si>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</si>
  <si>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</si>
  <si>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</si>
  <si>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</si>
  <si>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</si>
  <si>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</si>
  <si>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</si>
  <si>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</si>
  <si>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</si>
  <si>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</si>
  <si>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</si>
  <si>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</si>
  <si>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</si>
  <si>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</si>
  <si>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</si>
  <si>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</si>
  <si>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</si>
  <si>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</si>
  <si>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</si>
  <si>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</si>
  <si>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</si>
  <si>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</si>
  <si>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</si>
  <si>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</si>
  <si>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</si>
  <si>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</si>
  <si>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</si>
  <si>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</si>
  <si>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</si>
  <si>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</si>
  <si>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</si>
  <si>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</si>
  <si>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</si>
  <si>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</si>
  <si>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</si>
  <si>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</si>
  <si>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</si>
  <si>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</si>
  <si>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</si>
  <si>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</si>
  <si>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</si>
  <si>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</si>
  <si>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</si>
  <si>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</si>
  <si>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</si>
  <si>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</si>
  <si>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</si>
  <si>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</si>
  <si>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</si>
  <si>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</si>
  <si>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</si>
  <si>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</si>
  <si>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</si>
  <si>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</si>
  <si>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</si>
  <si>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</si>
  <si>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</si>
  <si>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</si>
  <si>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</si>
  <si>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</si>
  <si>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</si>
  <si>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</si>
  <si>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</si>
  <si>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</si>
  <si>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</si>
  <si>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</si>
  <si>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</si>
  <si>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</si>
  <si>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</si>
  <si>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</si>
  <si>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</si>
  <si>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</si>
  <si>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</si>
  <si>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</si>
  <si>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</si>
  <si>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</si>
  <si>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</si>
  <si>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</si>
  <si>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</si>
  <si>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</si>
  <si>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</si>
  <si>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</si>
  <si>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</si>
  <si>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</si>
  <si>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</si>
  <si>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</si>
  <si>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</si>
  <si>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</si>
  <si>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</si>
  <si>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</si>
  <si>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</si>
  <si>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</si>
  <si>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</si>
  <si>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</si>
  <si>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</si>
  <si>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</si>
  <si>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</si>
  <si>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</si>
  <si>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</si>
  <si>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</si>
  <si>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</si>
  <si>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</si>
  <si>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</si>
  <si>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</si>
  <si>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</si>
  <si>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</si>
  <si>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</si>
  <si>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</si>
  <si>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</si>
  <si>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</si>
  <si>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</si>
  <si>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</si>
  <si>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</si>
  <si>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</si>
  <si>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</si>
  <si>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</si>
  <si>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</si>
  <si>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</si>
  <si>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</si>
  <si>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</si>
  <si>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</si>
  <si>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</si>
  <si>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</si>
  <si>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</si>
  <si>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</si>
  <si>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</si>
  <si>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</si>
  <si>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</si>
  <si>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</si>
  <si>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</si>
  <si>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</si>
  <si>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</si>
  <si>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</si>
  <si>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</si>
  <si>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</si>
  <si>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</si>
  <si>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</si>
  <si>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</si>
  <si>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</si>
  <si>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</si>
  <si>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</si>
  <si>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</si>
  <si>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</si>
  <si>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</si>
  <si>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</si>
  <si>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</si>
  <si>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</si>
  <si>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</si>
  <si>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</si>
  <si>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</si>
  <si>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</si>
  <si>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</si>
  <si>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</si>
  <si>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</si>
  <si>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</si>
  <si>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</si>
  <si>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</si>
  <si>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</si>
  <si>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</si>
  <si>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</si>
  <si>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</si>
  <si>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</si>
  <si>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</si>
  <si>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</si>
  <si>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</si>
  <si>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</si>
  <si>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</si>
  <si>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</si>
  <si>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</si>
  <si>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</si>
  <si>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</si>
  <si>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</si>
  <si>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</si>
  <si>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</si>
  <si>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</si>
  <si>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</si>
  <si>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</si>
  <si>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</si>
  <si>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</si>
  <si>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</si>
  <si>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</si>
  <si>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</si>
  <si>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</si>
  <si>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</si>
  <si>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</si>
  <si>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</si>
  <si>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</si>
  <si>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</si>
  <si>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</si>
  <si>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</si>
  <si>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</si>
  <si>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</si>
  <si>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</si>
  <si>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</si>
  <si>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</si>
  <si>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</si>
  <si>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</si>
  <si>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</si>
  <si>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</si>
  <si>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</si>
  <si>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</si>
  <si>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</si>
  <si>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</si>
  <si>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</si>
  <si>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</si>
  <si>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</si>
  <si>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</si>
  <si>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</si>
  <si>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</si>
  <si>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</si>
  <si>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</si>
  <si>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</si>
  <si>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</si>
  <si>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</si>
  <si>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</si>
  <si>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</si>
  <si>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</si>
  <si>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</si>
  <si>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</si>
  <si>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</si>
  <si>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</si>
  <si>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</si>
  <si>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</si>
  <si>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</si>
  <si>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</si>
  <si>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</si>
  <si>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</si>
  <si>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</si>
  <si>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</si>
  <si>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</si>
  <si>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</si>
  <si>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</si>
  <si>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</si>
  <si>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</si>
  <si>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</si>
  <si>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</si>
  <si>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</si>
  <si>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</si>
  <si>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</si>
  <si>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</si>
  <si>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</si>
  <si>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</si>
  <si>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</si>
  <si>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</si>
  <si>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</si>
  <si>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</si>
  <si>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</si>
  <si>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</si>
  <si>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</si>
  <si>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</si>
  <si>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</si>
  <si>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</si>
  <si>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</si>
  <si>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</si>
  <si>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</si>
  <si>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</si>
  <si>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</si>
  <si>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</si>
  <si>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</si>
  <si>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</si>
  <si>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</si>
  <si>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</si>
  <si>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</si>
  <si>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</si>
  <si>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</si>
  <si>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</si>
  <si>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</si>
  <si>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</si>
  <si>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</si>
  <si>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</si>
  <si>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</si>
  <si>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</si>
  <si>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</si>
  <si>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</si>
  <si>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</si>
  <si>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</si>
  <si>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</si>
  <si>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</si>
  <si>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</si>
  <si>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</si>
  <si>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</si>
  <si>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</si>
  <si>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</si>
  <si>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</si>
  <si>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</si>
  <si>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</si>
  <si>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</si>
  <si>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</si>
  <si>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</si>
  <si>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</si>
  <si>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</si>
  <si>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</si>
  <si>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</si>
  <si>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</si>
  <si>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</si>
  <si>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</si>
  <si>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</si>
  <si>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</si>
  <si>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</si>
  <si>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</si>
  <si>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</si>
  <si>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</si>
  <si>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</si>
  <si>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</si>
  <si>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</si>
  <si>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</si>
  <si>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</si>
  <si>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</si>
  <si>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</si>
  <si>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</si>
  <si>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</si>
  <si>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</si>
  <si>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</si>
  <si>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</si>
  <si>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</si>
  <si>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</si>
  <si>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</si>
  <si>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</si>
  <si>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</si>
  <si>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</si>
  <si>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</si>
  <si>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</si>
  <si>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</si>
  <si>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</si>
  <si>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</si>
  <si>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</si>
  <si>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</si>
  <si>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</si>
  <si>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</si>
  <si>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</si>
  <si>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</si>
  <si>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</si>
  <si>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</si>
  <si>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</si>
  <si>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</si>
  <si>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</si>
  <si>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</si>
  <si>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</si>
  <si>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</si>
  <si>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</si>
  <si>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</si>
  <si>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</si>
  <si>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</si>
  <si>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</si>
  <si>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</si>
  <si>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</si>
  <si>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</si>
  <si>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</si>
  <si>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</si>
  <si>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</si>
  <si>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</si>
  <si>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</si>
  <si>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</si>
  <si>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</si>
  <si>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</si>
  <si>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</si>
  <si>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</si>
  <si>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</si>
  <si>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</si>
  <si>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</si>
  <si>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</si>
  <si>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</si>
  <si>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</si>
  <si>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</si>
  <si>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</si>
  <si>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</si>
  <si>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</si>
  <si>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</si>
  <si>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</si>
  <si>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</si>
  <si>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</si>
  <si>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</si>
  <si>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</si>
  <si>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</si>
  <si>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</si>
  <si>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</si>
  <si>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</si>
  <si>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</si>
  <si>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</si>
  <si>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</si>
  <si>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</si>
  <si>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</si>
  <si>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</si>
  <si>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</si>
  <si>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</si>
  <si>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</si>
  <si>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</si>
  <si>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</si>
  <si>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</si>
  <si>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</si>
  <si>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</si>
  <si>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</si>
  <si>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</si>
  <si>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</si>
  <si>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</si>
  <si>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</si>
  <si>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</si>
  <si>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</si>
  <si>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</si>
  <si>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</si>
  <si>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</si>
  <si>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</si>
  <si>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</si>
  <si>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</si>
  <si>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</si>
  <si>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</si>
  <si>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</si>
  <si>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</si>
  <si>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</si>
  <si>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</si>
  <si>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</si>
  <si>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</si>
  <si>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</si>
  <si>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</si>
  <si>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</si>
  <si>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</si>
  <si>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</si>
  <si>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</si>
  <si>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</si>
  <si>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</si>
  <si>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</si>
  <si>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</si>
  <si>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</si>
  <si>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</si>
  <si>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</si>
  <si>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</si>
  <si>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</si>
  <si>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</si>
  <si>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</si>
  <si>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</si>
  <si>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</si>
  <si>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</si>
  <si>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</si>
  <si>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</si>
  <si>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</si>
  <si>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</si>
  <si>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</si>
  <si>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</si>
  <si>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</si>
  <si>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</si>
  <si>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</si>
  <si>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</si>
  <si>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</si>
  <si>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</si>
  <si>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</si>
  <si>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</si>
  <si>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</si>
  <si>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</si>
  <si>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</si>
  <si>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</si>
  <si>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</si>
  <si>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</si>
  <si>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</si>
  <si>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</si>
  <si>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</si>
  <si>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</si>
  <si>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</si>
  <si>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</si>
  <si>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</si>
  <si>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</si>
  <si>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</si>
  <si>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</si>
  <si>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</si>
  <si>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</si>
  <si>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</si>
  <si>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</si>
  <si>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</si>
  <si>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</si>
  <si>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</si>
  <si>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</si>
  <si>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</si>
  <si>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</si>
  <si>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</si>
  <si>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</si>
  <si>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</si>
  <si>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</si>
  <si>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</si>
  <si>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</si>
  <si>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</si>
  <si>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</si>
  <si>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</si>
  <si>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</si>
  <si>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</si>
  <si>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</si>
  <si>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</si>
  <si>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</si>
  <si>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</si>
  <si>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</si>
  <si>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</si>
  <si>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</si>
  <si>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</si>
  <si>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</si>
  <si>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</si>
  <si>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</si>
  <si>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</si>
  <si>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</si>
  <si>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</si>
  <si>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</si>
  <si>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</si>
  <si>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</si>
  <si>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</si>
  <si>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</si>
  <si>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</si>
  <si>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</si>
  <si>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</si>
  <si>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</si>
  <si>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</si>
  <si>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</si>
  <si>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</si>
  <si>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</si>
  <si>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</si>
  <si>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</si>
  <si>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</si>
  <si>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</si>
  <si>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</si>
  <si>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</si>
  <si>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</si>
  <si>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</si>
  <si>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</si>
  <si>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</si>
  <si>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</si>
  <si>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</si>
  <si>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</si>
  <si>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</si>
  <si>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</si>
  <si>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</si>
  <si>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</si>
  <si>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</si>
  <si>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</si>
  <si>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</si>
  <si>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</si>
  <si>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</si>
  <si>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</si>
  <si>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</si>
  <si>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</si>
  <si>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</si>
  <si>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</si>
  <si>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</si>
  <si>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</si>
  <si>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</si>
  <si>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</si>
  <si>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</si>
  <si>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</si>
  <si>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</si>
  <si>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</si>
  <si>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</si>
  <si>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</si>
  <si>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</si>
  <si>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</si>
  <si>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</si>
  <si>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</si>
  <si>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</si>
  <si>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</si>
  <si>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</si>
  <si>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</si>
  <si>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</si>
  <si>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</si>
  <si>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</si>
  <si>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</si>
  <si>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</si>
  <si>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</si>
  <si>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</si>
  <si>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</si>
  <si>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</si>
  <si>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</si>
  <si>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</si>
  <si>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</si>
  <si>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</si>
  <si>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</si>
  <si>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</si>
  <si>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</si>
  <si>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</si>
  <si>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</si>
  <si>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</si>
  <si>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</si>
  <si>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</si>
  <si>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</si>
  <si>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</si>
  <si>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</si>
  <si>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</si>
  <si>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</si>
  <si>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</si>
  <si>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</si>
  <si>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</si>
  <si>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</si>
  <si>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</si>
  <si>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</si>
  <si>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</si>
  <si>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</si>
  <si>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</si>
  <si>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</si>
  <si>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</si>
  <si>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</si>
  <si>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</si>
  <si>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</si>
  <si>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</si>
  <si>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</si>
  <si>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</si>
  <si>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</si>
  <si>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</si>
  <si>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</si>
  <si>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</si>
  <si>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</si>
  <si>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</si>
  <si>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</si>
  <si>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</si>
  <si>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</si>
  <si>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</si>
  <si>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</si>
  <si>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</si>
  <si>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</si>
  <si>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</si>
  <si>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</si>
  <si>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</si>
  <si>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</si>
  <si>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</si>
  <si>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</si>
  <si>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</si>
  <si>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</si>
  <si>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</si>
  <si>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</si>
  <si>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</si>
  <si>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</si>
  <si>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</si>
  <si>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</si>
  <si>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</si>
  <si>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</si>
  <si>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</si>
  <si>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</si>
  <si>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</si>
  <si>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</si>
  <si>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</si>
  <si>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</si>
  <si>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</si>
  <si>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</si>
  <si>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</si>
  <si>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</si>
  <si>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</si>
  <si>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</si>
  <si>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</si>
  <si>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</si>
  <si>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</si>
  <si>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</si>
  <si>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</si>
  <si>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</si>
  <si>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</si>
  <si>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</si>
  <si>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</si>
  <si>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</si>
  <si>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</si>
  <si>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</si>
  <si>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</si>
  <si>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</si>
  <si>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</si>
  <si>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</si>
  <si>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</si>
  <si>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</si>
  <si>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</si>
  <si>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</si>
  <si>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</si>
  <si>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</si>
  <si>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</si>
  <si>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</si>
  <si>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</si>
  <si>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</si>
  <si>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</si>
  <si>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</si>
  <si>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</si>
  <si>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</si>
  <si>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</si>
  <si>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</si>
  <si>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</si>
  <si>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</si>
  <si>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</si>
  <si>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</si>
  <si>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</si>
  <si>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</si>
  <si>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</si>
  <si>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</si>
  <si>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</si>
  <si>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</si>
  <si>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</si>
  <si>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</si>
  <si>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</si>
  <si>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</si>
  <si>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</si>
  <si>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</si>
  <si>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</si>
  <si>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</si>
  <si>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</si>
  <si>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</si>
  <si>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</si>
  <si>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</si>
  <si>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</si>
  <si>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</si>
  <si>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</si>
  <si>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</si>
  <si>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</si>
  <si>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</si>
  <si>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</si>
  <si>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</si>
  <si>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</si>
  <si>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</si>
  <si>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</si>
  <si>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</si>
  <si>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</si>
  <si>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</si>
  <si>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</si>
  <si>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</si>
  <si>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</si>
  <si>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</si>
  <si>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</si>
  <si>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</si>
  <si>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</si>
  <si>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</si>
  <si>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</si>
  <si>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</si>
  <si>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</si>
  <si>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</si>
  <si>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</si>
  <si>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</si>
  <si>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</si>
  <si>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</si>
  <si>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</si>
  <si>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</si>
  <si>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</si>
  <si>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</si>
  <si>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</si>
  <si>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</si>
  <si>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</si>
  <si>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</si>
  <si>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</si>
  <si>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</si>
  <si>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</si>
  <si>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</si>
  <si>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</si>
  <si>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</si>
  <si>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</si>
  <si>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</si>
  <si>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</si>
  <si>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</si>
  <si>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</si>
  <si>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</si>
  <si>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</si>
  <si>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</si>
  <si>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</si>
  <si>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</si>
  <si>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</si>
  <si>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</si>
  <si>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</si>
  <si>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</si>
  <si>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</si>
  <si>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</si>
  <si>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</si>
  <si>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</si>
  <si>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</si>
  <si>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</si>
  <si>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</si>
  <si>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</si>
  <si>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</si>
  <si>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</si>
  <si>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</si>
  <si>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</si>
  <si>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</si>
  <si>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</si>
  <si>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</si>
  <si>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</si>
  <si>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</si>
  <si>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</si>
  <si>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</si>
  <si>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</si>
  <si>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</si>
  <si>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</si>
  <si>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</si>
  <si>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</si>
  <si>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</si>
  <si>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</si>
  <si>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</si>
  <si>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</si>
  <si>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</si>
  <si>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</si>
  <si>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</si>
  <si>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</si>
  <si>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</si>
  <si>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</si>
  <si>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</si>
  <si>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</si>
  <si>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</si>
  <si>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</si>
  <si>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</si>
  <si>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</si>
  <si>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</si>
  <si>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</si>
  <si>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</si>
  <si>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</si>
  <si>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</si>
  <si>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</si>
  <si>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</si>
  <si>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</si>
  <si>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</si>
  <si>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</si>
  <si>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</si>
  <si>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</si>
  <si>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</si>
  <si>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</si>
  <si>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</si>
  <si>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</si>
  <si>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</si>
  <si>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</si>
  <si>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</si>
  <si>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</si>
  <si>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</si>
  <si>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</si>
  <si>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</si>
  <si>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</si>
  <si>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</si>
  <si>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</si>
  <si>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</si>
  <si>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</si>
  <si>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</si>
  <si>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</si>
  <si>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</si>
  <si>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</si>
  <si>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</si>
  <si>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</si>
  <si>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</si>
  <si>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</si>
  <si>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</si>
  <si>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</si>
  <si>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</si>
  <si>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</si>
  <si>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</si>
  <si>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</si>
  <si>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</si>
  <si>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</si>
  <si>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</si>
  <si>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</si>
  <si>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</si>
  <si>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</si>
  <si>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</si>
  <si>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</si>
  <si>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</si>
  <si>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</si>
  <si>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</si>
  <si>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</si>
  <si>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</si>
  <si>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</si>
  <si>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</si>
  <si>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</si>
  <si>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</si>
  <si>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</si>
  <si>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</si>
  <si>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</si>
  <si>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</si>
  <si>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</si>
  <si>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</si>
  <si>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</si>
  <si>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</si>
  <si>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</si>
  <si>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</si>
  <si>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</si>
  <si>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</si>
  <si>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</si>
  <si>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</si>
  <si>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</si>
  <si>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</si>
  <si>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</si>
  <si>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</si>
  <si>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</si>
  <si>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</si>
  <si>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</si>
  <si>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</si>
  <si>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</si>
  <si>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</si>
  <si>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</si>
  <si>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</si>
  <si>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</si>
  <si>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</si>
  <si>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</si>
  <si>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</si>
  <si>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</si>
  <si>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</si>
  <si>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</si>
  <si>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</si>
  <si>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</si>
  <si>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</si>
  <si>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</si>
  <si>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</si>
  <si>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</si>
  <si>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</si>
  <si>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</si>
  <si>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</si>
  <si>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</si>
  <si>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</si>
  <si>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</si>
  <si>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</si>
  <si>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</si>
  <si>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</si>
  <si>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</si>
  <si>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</si>
  <si>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</si>
  <si>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</si>
  <si>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</si>
  <si>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</si>
  <si>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</si>
  <si>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</si>
  <si>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</si>
  <si>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</si>
  <si>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</si>
  <si>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</si>
  <si>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</si>
  <si>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</si>
  <si>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</si>
  <si>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</si>
  <si>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</si>
  <si>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</si>
  <si>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</si>
  <si>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</si>
  <si>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</si>
  <si>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</si>
  <si>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</si>
  <si>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</si>
  <si>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</si>
  <si>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</si>
  <si>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</si>
  <si>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</si>
  <si>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</si>
  <si>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</si>
  <si>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</si>
  <si>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</si>
  <si>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</si>
  <si>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</si>
  <si>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</si>
  <si>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</si>
  <si>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</si>
  <si>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</si>
  <si>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</si>
  <si>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</si>
  <si>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</si>
  <si>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</si>
  <si>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</si>
  <si>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</si>
  <si>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</si>
  <si>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</si>
  <si>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</si>
  <si>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</si>
  <si>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</si>
  <si>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</si>
  <si>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</si>
  <si>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</si>
  <si>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</si>
  <si>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</si>
  <si>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</si>
  <si>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</si>
  <si>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</si>
  <si>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</si>
  <si>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</si>
  <si>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</si>
  <si>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</si>
  <si>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</si>
  <si>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</si>
  <si>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</si>
  <si>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</si>
  <si>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</si>
  <si>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</si>
  <si>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</si>
  <si>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</si>
  <si>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</si>
  <si>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</si>
  <si>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</si>
  <si>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</si>
  <si>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</si>
  <si>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</si>
  <si>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</si>
  <si>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</si>
  <si>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</si>
  <si>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</si>
  <si>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</si>
  <si>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</si>
  <si>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</si>
  <si>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</si>
  <si>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</si>
  <si>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</si>
  <si>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</si>
  <si>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</si>
  <si>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</si>
  <si>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</si>
  <si>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</si>
  <si>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</si>
  <si>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</si>
  <si>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</si>
  <si>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</si>
  <si>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</si>
  <si>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</si>
  <si>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</si>
  <si>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</si>
  <si>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</si>
  <si>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</si>
  <si>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</si>
  <si>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</si>
  <si>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</si>
  <si>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</si>
  <si>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</si>
  <si>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</si>
  <si>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</si>
  <si>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</si>
  <si>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</si>
  <si>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</si>
  <si>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</si>
  <si>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</si>
  <si>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</si>
  <si>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</si>
  <si>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</si>
  <si>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</si>
  <si>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</si>
  <si>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</si>
  <si>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</si>
  <si>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</si>
  <si>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</si>
  <si>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</si>
  <si>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</si>
  <si>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</si>
  <si>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</si>
  <si>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</si>
  <si>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</si>
  <si>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</si>
  <si>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</si>
  <si>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</si>
  <si>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</si>
  <si>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</si>
  <si>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</si>
  <si>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</si>
  <si>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</si>
  <si>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</si>
  <si>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</si>
  <si>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</si>
  <si>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</si>
  <si>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</si>
  <si>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</si>
  <si>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</si>
  <si>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</si>
  <si>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</si>
  <si>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</si>
  <si>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</si>
  <si>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</si>
  <si>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</si>
  <si>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</si>
  <si>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</si>
  <si>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</si>
  <si>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</si>
  <si>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</si>
  <si>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</si>
  <si>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</si>
  <si>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</si>
  <si>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</si>
  <si>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</si>
  <si>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</si>
  <si>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</si>
  <si>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</si>
  <si>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</si>
  <si>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</si>
  <si>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</si>
  <si>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</si>
  <si>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</si>
  <si>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</si>
  <si>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</si>
  <si>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</si>
  <si>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</si>
  <si>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</si>
  <si>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</si>
  <si>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</si>
  <si>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</si>
  <si>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</si>
  <si>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</si>
  <si>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</si>
  <si>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</si>
  <si>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</si>
  <si>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</si>
  <si>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</si>
  <si>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</si>
  <si>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</si>
  <si>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</si>
  <si>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</si>
  <si>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</si>
  <si>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</si>
  <si>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</si>
  <si>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</si>
  <si>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</si>
  <si>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</si>
  <si>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</si>
  <si>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</si>
  <si>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</si>
  <si>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</si>
  <si>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</si>
  <si>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</si>
  <si>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</si>
  <si>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</si>
  <si>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</si>
  <si>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</si>
  <si>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</si>
  <si>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</si>
  <si>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</si>
  <si>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</si>
  <si>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</si>
  <si>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</si>
  <si>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</si>
  <si>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</si>
  <si>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</si>
  <si>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</si>
  <si>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</si>
  <si>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</si>
  <si>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</si>
  <si>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</si>
  <si>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</si>
  <si>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</si>
  <si>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</si>
  <si>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</si>
  <si>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</si>
  <si>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</si>
  <si>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</si>
  <si>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</si>
  <si>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</si>
  <si>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</si>
  <si>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</si>
  <si>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</si>
  <si>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</si>
  <si>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</si>
  <si>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</si>
  <si>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</si>
  <si>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</si>
  <si>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</si>
  <si>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</si>
  <si>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</si>
  <si>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</si>
  <si>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</si>
  <si>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</si>
  <si>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</si>
  <si>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</si>
  <si>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</si>
  <si>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</si>
  <si>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</si>
  <si>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</si>
  <si>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</si>
  <si>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</si>
  <si>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</si>
  <si>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</si>
  <si>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</si>
  <si>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</si>
  <si>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</si>
  <si>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</si>
  <si>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</si>
  <si>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</si>
  <si>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</si>
  <si>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</si>
  <si>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</si>
  <si>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</si>
  <si>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</si>
  <si>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</si>
  <si>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</si>
  <si>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</si>
  <si>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</si>
  <si>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</si>
  <si>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</si>
  <si>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</si>
  <si>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</si>
  <si>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</si>
  <si>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</si>
  <si>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</si>
  <si>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</si>
  <si>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</si>
  <si>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</si>
  <si>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</si>
  <si>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</si>
  <si>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</si>
  <si>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</si>
  <si>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</si>
  <si>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</si>
  <si>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</si>
  <si>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</si>
  <si>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</si>
  <si>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</si>
  <si>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</si>
  <si>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</si>
  <si>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</si>
  <si>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</si>
  <si>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</si>
  <si>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</si>
  <si>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</si>
  <si>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</si>
  <si>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</si>
  <si>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</si>
  <si>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</si>
  <si>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</si>
  <si>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</si>
  <si>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</si>
  <si>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</si>
  <si>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</si>
  <si>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</si>
  <si>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</si>
  <si>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</si>
  <si>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</si>
  <si>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</si>
  <si>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</si>
  <si>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</si>
  <si>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</si>
  <si>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</si>
  <si>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</si>
  <si>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</si>
  <si>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</si>
  <si>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</si>
  <si>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</si>
  <si>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</si>
  <si>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</si>
  <si>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</si>
  <si>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</si>
  <si>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</si>
  <si>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</si>
  <si>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</si>
  <si>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</si>
  <si>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</si>
  <si>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</si>
  <si>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</si>
  <si>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</si>
  <si>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</si>
  <si>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</si>
  <si>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</si>
  <si>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</si>
  <si>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</si>
  <si>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</si>
  <si>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</si>
  <si>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</si>
  <si>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</si>
  <si>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</si>
  <si>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</si>
  <si>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</si>
  <si>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</si>
  <si>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</si>
  <si>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</si>
  <si>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</si>
  <si>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</si>
  <si>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</si>
  <si>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</si>
  <si>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</si>
  <si>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</si>
  <si>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</si>
  <si>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</si>
  <si>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</si>
  <si>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</si>
  <si>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</si>
  <si>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</si>
  <si>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</si>
  <si>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</si>
  <si>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</si>
  <si>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</si>
  <si>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</si>
  <si>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</si>
  <si>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</si>
  <si>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</si>
  <si>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</si>
  <si>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</si>
  <si>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</si>
  <si>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</si>
  <si>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</si>
  <si>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</si>
  <si>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</si>
  <si>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</si>
  <si>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</si>
  <si>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</si>
  <si>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</si>
  <si>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</si>
  <si>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</si>
  <si>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</si>
  <si>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</si>
  <si>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</si>
  <si>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</si>
  <si>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</si>
  <si>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</si>
  <si>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</si>
  <si>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</si>
  <si>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</si>
  <si>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</si>
  <si>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</si>
  <si>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</si>
  <si>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</si>
  <si>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</si>
  <si>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</si>
  <si>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</si>
  <si>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</si>
  <si>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</si>
  <si>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</si>
  <si>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</si>
  <si>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</si>
  <si>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</si>
  <si>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</si>
  <si>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</si>
  <si>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</si>
  <si>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</si>
  <si>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</si>
  <si>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</si>
  <si>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</si>
  <si>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</si>
  <si>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</si>
  <si>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</si>
  <si>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</si>
  <si>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</si>
  <si>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</si>
  <si>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</si>
  <si>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</si>
  <si>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</si>
  <si>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</si>
  <si>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</si>
  <si>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</si>
  <si>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</si>
  <si>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</si>
  <si>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</si>
  <si>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</si>
  <si>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</si>
  <si>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</si>
  <si>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</si>
  <si>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</si>
  <si>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</si>
  <si>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</si>
  <si>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</si>
  <si>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</si>
  <si>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</si>
  <si>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</si>
  <si>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</si>
  <si>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</si>
  <si>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</si>
  <si>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</si>
  <si>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</si>
  <si>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</si>
  <si>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</si>
  <si>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</si>
  <si>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</si>
  <si>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</si>
  <si>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</si>
  <si>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</si>
  <si>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</si>
  <si>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</si>
  <si>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</si>
  <si>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</si>
  <si>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</si>
  <si>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</si>
  <si>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</si>
  <si>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</si>
  <si>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</si>
  <si>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</si>
  <si>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</si>
  <si>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</si>
  <si>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</si>
  <si>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</si>
  <si>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</si>
  <si>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</si>
  <si>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</si>
  <si>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</si>
  <si>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</si>
  <si>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</si>
  <si>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</si>
  <si>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</si>
  <si>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</si>
  <si>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</si>
  <si>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</si>
  <si>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</si>
  <si>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</si>
  <si>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</si>
  <si>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</si>
  <si>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</si>
  <si>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</si>
  <si>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</si>
  <si>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</si>
  <si>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</si>
  <si>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</si>
  <si>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</si>
  <si>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</si>
  <si>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</si>
  <si>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</si>
  <si>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</si>
  <si>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</si>
  <si>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</si>
  <si>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</si>
  <si>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</si>
  <si>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</si>
  <si>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</si>
  <si>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</si>
  <si>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</si>
  <si>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</si>
  <si>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</si>
  <si>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</si>
  <si>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</si>
  <si>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</si>
  <si>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</si>
  <si>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</si>
  <si>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</si>
  <si>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</si>
  <si>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</si>
  <si>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</si>
  <si>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</si>
  <si>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</si>
  <si>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</si>
  <si>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</si>
  <si>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</si>
  <si>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</si>
  <si>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</si>
  <si>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</si>
  <si>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</si>
  <si>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</si>
  <si>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</si>
  <si>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</si>
  <si>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</si>
  <si>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</si>
  <si>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</si>
  <si>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</si>
  <si>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</si>
  <si>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</si>
  <si>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</si>
  <si>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</si>
  <si>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</si>
  <si>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</si>
  <si>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</si>
  <si>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</si>
  <si>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</si>
  <si>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</si>
  <si>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</si>
  <si>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</si>
  <si>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</si>
  <si>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</si>
  <si>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</si>
  <si>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</si>
  <si>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</si>
  <si>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</si>
  <si>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</si>
  <si>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</si>
  <si>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</si>
  <si>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</si>
  <si>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</si>
  <si>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</si>
  <si>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</si>
  <si>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</si>
  <si>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</si>
  <si>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</si>
  <si>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</si>
  <si>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</si>
  <si>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</si>
  <si>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</si>
  <si>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</si>
  <si>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</si>
  <si>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</si>
  <si>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</si>
  <si>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</si>
  <si>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</si>
  <si>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</si>
  <si>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</si>
  <si>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</si>
  <si>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</si>
  <si>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</si>
  <si>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</si>
  <si>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</si>
  <si>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</si>
  <si>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</si>
  <si>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</si>
  <si>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</si>
  <si>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</si>
  <si>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</si>
  <si>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</si>
  <si>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</si>
  <si>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</si>
  <si>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</si>
  <si>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</si>
  <si>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</si>
  <si>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</si>
  <si>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</si>
  <si>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</si>
  <si>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</si>
  <si>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</si>
  <si>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</si>
  <si>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</si>
  <si>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</si>
  <si>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</si>
  <si>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</si>
  <si>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</si>
  <si>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</si>
  <si>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</si>
  <si>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</si>
  <si>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</si>
  <si>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</si>
  <si>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</si>
  <si>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</si>
  <si>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</si>
  <si>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</si>
  <si>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</si>
  <si>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</si>
  <si>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</si>
  <si>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</si>
  <si>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</si>
  <si>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</si>
  <si>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</si>
  <si>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</si>
  <si>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</si>
  <si>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</si>
  <si>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</si>
  <si>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</si>
  <si>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</si>
  <si>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</si>
  <si>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</si>
  <si>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</si>
  <si>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</si>
  <si>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</si>
  <si>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</si>
  <si>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</si>
  <si>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</si>
  <si>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</si>
  <si>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</si>
  <si>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</si>
  <si>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</si>
  <si>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</si>
  <si>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</si>
  <si>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</si>
  <si>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</si>
  <si>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</si>
  <si>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</si>
  <si>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</si>
  <si>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</si>
  <si>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</si>
  <si>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</si>
  <si>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</si>
  <si>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</si>
  <si>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</si>
  <si>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</si>
  <si>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</si>
  <si>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</si>
  <si>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</si>
  <si>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</si>
  <si>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</si>
  <si>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</si>
  <si>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</si>
  <si>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</si>
  <si>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</si>
  <si>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</si>
  <si>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</si>
  <si>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</si>
  <si>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</si>
  <si>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</si>
  <si>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</si>
  <si>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</si>
  <si>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</si>
  <si>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</si>
  <si>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</si>
  <si>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</si>
  <si>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</si>
  <si>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</si>
  <si>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</si>
  <si>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</si>
  <si>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</si>
  <si>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</si>
  <si>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</si>
  <si>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</si>
  <si>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</si>
  <si>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</si>
  <si>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</si>
  <si>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</si>
  <si>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</si>
  <si>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</si>
  <si>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</si>
  <si>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</si>
  <si>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</si>
  <si>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</si>
  <si>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</si>
  <si>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</si>
  <si>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</si>
  <si>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</si>
  <si>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</si>
  <si>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</si>
  <si>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</si>
  <si>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</si>
  <si>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</si>
  <si>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</si>
  <si>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</si>
  <si>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</si>
  <si>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</si>
  <si>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</si>
  <si>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</si>
  <si>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</si>
  <si>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</si>
  <si>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</si>
  <si>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</si>
  <si>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</si>
  <si>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</si>
  <si>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</si>
  <si>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</si>
  <si>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</si>
  <si>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</si>
  <si>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</si>
  <si>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</si>
  <si>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</si>
  <si>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</si>
  <si>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</si>
  <si>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</si>
  <si>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</si>
  <si>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</si>
  <si>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</si>
  <si>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</si>
  <si>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</si>
  <si>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</si>
  <si>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</si>
  <si>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</si>
  <si>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</si>
  <si>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</si>
  <si>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</si>
  <si>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</si>
  <si>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</si>
  <si>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</si>
  <si>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</si>
  <si>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</si>
  <si>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</si>
  <si>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</si>
  <si>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</si>
  <si>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</si>
  <si>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</si>
  <si>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</si>
  <si>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</si>
  <si>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</si>
  <si>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</si>
  <si>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</si>
  <si>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</si>
  <si>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</si>
  <si>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</si>
  <si>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</si>
  <si>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</si>
  <si>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</si>
  <si>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</si>
  <si>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</si>
  <si>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</si>
  <si>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</si>
  <si>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</si>
  <si>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</si>
  <si>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</si>
  <si>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</si>
  <si>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</si>
  <si>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</si>
  <si>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</si>
  <si>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</si>
  <si>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</si>
  <si>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</si>
  <si>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</si>
  <si>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</si>
  <si>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</si>
  <si>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</si>
  <si>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</si>
  <si>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</si>
  <si>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</si>
  <si>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</si>
  <si>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</si>
  <si>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</si>
  <si>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</si>
  <si>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</si>
  <si>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</si>
  <si>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</si>
  <si>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</si>
  <si>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</si>
  <si>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</si>
  <si>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</si>
  <si>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</si>
  <si>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</si>
  <si>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</si>
  <si>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</si>
  <si>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</si>
  <si>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</si>
  <si>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</si>
  <si>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</si>
  <si>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</si>
  <si>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</si>
  <si>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</si>
  <si>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</si>
  <si>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</si>
  <si>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</si>
  <si>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</si>
  <si>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</si>
  <si>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</si>
  <si>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</si>
  <si>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</si>
  <si>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</si>
  <si>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</si>
  <si>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</si>
  <si>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</si>
  <si>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</si>
  <si>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</si>
  <si>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</si>
  <si>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</si>
  <si>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</si>
  <si>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</si>
  <si>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</si>
  <si>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</si>
  <si>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</si>
  <si>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</si>
  <si>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</si>
  <si>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</si>
  <si>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</si>
  <si>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</si>
  <si>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</si>
  <si>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</si>
  <si>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</si>
  <si>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</si>
  <si>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</si>
  <si>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</si>
  <si>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</si>
  <si>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</si>
  <si>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</si>
  <si>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</si>
  <si>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</si>
  <si>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</si>
  <si>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</si>
  <si>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</si>
  <si>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</si>
  <si>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</si>
  <si>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</si>
  <si>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</si>
  <si>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</si>
  <si>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</si>
  <si>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</si>
  <si>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</si>
  <si>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</si>
  <si>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</si>
  <si>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</si>
  <si>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</si>
  <si>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</si>
  <si>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</si>
  <si>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</si>
  <si>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</si>
  <si>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</si>
  <si>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</si>
  <si>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</si>
  <si>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</si>
  <si>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</si>
  <si>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</si>
  <si>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</si>
  <si>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</si>
  <si>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</si>
  <si>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</si>
  <si>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</si>
  <si>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</si>
  <si>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</si>
  <si>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</si>
  <si>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</si>
  <si>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</si>
  <si>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</si>
  <si>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</si>
  <si>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</si>
  <si>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</si>
  <si>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</si>
  <si>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</si>
  <si>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</si>
  <si>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</si>
  <si>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</si>
  <si>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</si>
  <si>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</si>
  <si>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</si>
  <si>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</si>
  <si>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</si>
  <si>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</si>
  <si>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</si>
  <si>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</si>
  <si>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</si>
  <si>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</si>
  <si>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</si>
  <si>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</si>
  <si>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</si>
  <si>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</si>
  <si>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</si>
  <si>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</si>
  <si>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</si>
  <si>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</si>
  <si>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</si>
  <si>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</si>
  <si>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</si>
  <si>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</si>
  <si>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</si>
  <si>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</si>
  <si>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</si>
  <si>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</si>
  <si>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</si>
  <si>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</si>
  <si>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</si>
  <si>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</si>
  <si>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</si>
  <si>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</si>
  <si>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</si>
  <si>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</si>
  <si>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</si>
  <si>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</si>
  <si>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</si>
  <si>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</si>
  <si>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</si>
  <si>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</si>
  <si>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</si>
  <si>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</si>
  <si>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</si>
  <si>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</si>
  <si>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</si>
  <si>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</si>
  <si>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</si>
  <si>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</si>
  <si>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</si>
  <si>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</si>
  <si>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</si>
  <si>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</si>
  <si>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</si>
  <si>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</si>
  <si>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</si>
  <si>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</si>
  <si>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</si>
  <si>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</si>
  <si>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</si>
  <si>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</si>
  <si>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</si>
  <si>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</si>
  <si>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</si>
  <si>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</si>
  <si>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</si>
  <si>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</si>
  <si>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</si>
  <si>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</si>
  <si>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</si>
  <si>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</si>
  <si>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</si>
  <si>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</si>
  <si>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</si>
  <si>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</si>
  <si>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</si>
  <si>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</si>
  <si>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</si>
  <si>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</si>
  <si>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</si>
  <si>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</si>
  <si>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</si>
  <si>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</si>
  <si>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</si>
  <si>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</si>
  <si>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</si>
  <si>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</si>
  <si>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</si>
  <si>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</si>
  <si>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</si>
  <si>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</si>
  <si>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</si>
  <si>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</si>
  <si>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</si>
  <si>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</si>
  <si>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</si>
  <si>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</si>
  <si>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</si>
  <si>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</si>
  <si>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</si>
  <si>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</si>
  <si>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</si>
  <si>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</si>
  <si>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</si>
  <si>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</si>
  <si>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</si>
  <si>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</si>
  <si>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</si>
  <si>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</si>
  <si>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</si>
  <si>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</si>
  <si>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</si>
  <si>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</si>
  <si>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</si>
  <si>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</si>
  <si>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</si>
  <si>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</si>
  <si>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</si>
  <si>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</si>
  <si>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</si>
  <si>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</si>
  <si>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</si>
  <si>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</si>
  <si>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</si>
  <si>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</si>
  <si>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</si>
  <si>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</si>
  <si>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</si>
  <si>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</si>
  <si>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</si>
  <si>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</si>
  <si>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</si>
  <si>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</si>
  <si>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</si>
  <si>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</si>
  <si>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</si>
  <si>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</si>
  <si>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</si>
  <si>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</si>
  <si>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</si>
  <si>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</si>
  <si>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</si>
  <si>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</si>
  <si>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</si>
  <si>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</si>
  <si>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</si>
  <si>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</si>
  <si>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</si>
  <si>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</si>
  <si>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</si>
  <si>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</si>
  <si>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</si>
  <si>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</si>
  <si>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</si>
  <si>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</si>
  <si>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</si>
  <si>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</si>
  <si>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</si>
  <si>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</si>
  <si>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</si>
  <si>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</si>
  <si>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</si>
  <si>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</si>
  <si>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</si>
  <si>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</si>
  <si>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</si>
  <si>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</si>
  <si>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</si>
  <si>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</si>
  <si>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</si>
  <si>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</si>
  <si>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</si>
  <si>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</si>
  <si>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</si>
  <si>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</si>
  <si>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</si>
  <si>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</si>
  <si>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</si>
  <si>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</si>
  <si>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</si>
  <si>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</si>
  <si>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</si>
  <si>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</si>
  <si>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</si>
  <si>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</si>
  <si>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</si>
  <si>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</si>
  <si>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</si>
  <si>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</si>
  <si>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</si>
  <si>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</si>
  <si>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</si>
  <si>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</si>
  <si>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</si>
  <si>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</si>
  <si>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</si>
  <si>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</si>
  <si>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</si>
  <si>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</si>
  <si>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</si>
  <si>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</si>
  <si>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</si>
  <si>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</si>
  <si>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</si>
  <si>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</si>
  <si>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</si>
  <si>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</si>
  <si>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</si>
  <si>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</si>
  <si>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</si>
  <si>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</si>
  <si>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</si>
  <si>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</si>
  <si>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</si>
  <si>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</si>
  <si>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</si>
  <si>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</si>
  <si>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</si>
  <si>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</si>
  <si>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</si>
  <si>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</si>
  <si>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</si>
  <si>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</si>
  <si>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</si>
  <si>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</si>
  <si>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</si>
  <si>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</si>
  <si>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</si>
  <si>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</si>
  <si>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</si>
  <si>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</si>
  <si>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</si>
  <si>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</si>
  <si>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</si>
  <si>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</si>
  <si>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</si>
  <si>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</si>
  <si>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</si>
  <si>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</si>
  <si>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</si>
  <si>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</si>
  <si>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</si>
  <si>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</si>
  <si>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</si>
  <si>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</si>
  <si>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</si>
  <si>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</si>
  <si>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</si>
  <si>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</si>
  <si>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</si>
  <si>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</si>
  <si>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</si>
  <si>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</si>
  <si>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</si>
  <si>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</si>
  <si>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</si>
  <si>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</si>
  <si>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</si>
  <si>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</si>
  <si>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</si>
  <si>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</si>
  <si>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</si>
  <si>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</si>
  <si>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</si>
  <si>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</si>
  <si>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</si>
  <si>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</si>
  <si>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</si>
  <si>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</si>
  <si>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</si>
  <si>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</si>
  <si>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</si>
  <si>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</si>
  <si>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</si>
  <si>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</si>
  <si>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</si>
  <si>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</si>
  <si>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</si>
  <si>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</si>
  <si>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</si>
  <si>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</si>
  <si>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</si>
  <si>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</si>
  <si>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</si>
  <si>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</si>
  <si>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</si>
  <si>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</si>
  <si>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</si>
  <si>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</si>
  <si>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</si>
  <si>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</si>
  <si>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</si>
  <si>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</si>
  <si>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</si>
  <si>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</si>
  <si>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</si>
  <si>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</si>
  <si>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</si>
  <si>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</si>
  <si>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</si>
  <si>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</si>
  <si>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</si>
  <si>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</si>
  <si>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</si>
  <si>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</si>
  <si>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</si>
  <si>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</si>
  <si>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</si>
  <si>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</si>
  <si>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</si>
  <si>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</si>
  <si>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</si>
  <si>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</si>
  <si>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</si>
  <si>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</si>
  <si>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</si>
  <si>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</si>
  <si>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</si>
  <si>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</si>
  <si>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</si>
  <si>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</si>
  <si>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</si>
  <si>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</si>
  <si>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</si>
  <si>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</si>
  <si>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</si>
  <si>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</si>
  <si>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</si>
  <si>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</si>
  <si>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</si>
  <si>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</si>
  <si>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</si>
  <si>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</si>
  <si>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</si>
  <si>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</si>
  <si>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</si>
  <si>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</si>
  <si>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</si>
  <si>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</si>
  <si>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</si>
  <si>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</si>
  <si>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</si>
  <si>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</si>
  <si>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</si>
  <si>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</si>
  <si>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</si>
  <si>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</si>
  <si>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</si>
  <si>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</si>
  <si>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</si>
  <si>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</si>
  <si>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</si>
  <si>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</si>
  <si>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</si>
  <si>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</si>
  <si>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</si>
  <si>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</si>
  <si>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</si>
  <si>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</si>
  <si>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</si>
  <si>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</si>
  <si>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</si>
  <si>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</si>
  <si>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</si>
  <si>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</si>
  <si>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</si>
  <si>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</si>
  <si>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</si>
  <si>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</si>
  <si>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</si>
  <si>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</si>
  <si>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</si>
  <si>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</si>
  <si>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</si>
  <si>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</si>
  <si>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</si>
  <si>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</si>
  <si>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</si>
  <si>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</si>
  <si>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</si>
  <si>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</si>
  <si>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</si>
  <si>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</si>
  <si>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</si>
  <si>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</si>
  <si>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</si>
  <si>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</si>
  <si>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</si>
  <si>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</si>
  <si>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</si>
  <si>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</si>
  <si>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</si>
  <si>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</si>
  <si>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</si>
  <si>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</si>
  <si>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</si>
  <si>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</si>
  <si>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</si>
  <si>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</si>
  <si>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</si>
  <si>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</si>
  <si>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</si>
  <si>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</si>
  <si>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</si>
  <si>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</si>
  <si>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</si>
  <si>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</si>
  <si>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</si>
  <si>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</si>
  <si>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</si>
  <si>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</si>
  <si>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</si>
  <si>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</si>
  <si>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</si>
  <si>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</si>
  <si>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</si>
  <si>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</si>
  <si>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</si>
  <si>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</si>
  <si>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</si>
  <si>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</si>
  <si>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</si>
  <si>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</si>
  <si>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</si>
  <si>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</si>
  <si>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</si>
  <si>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</si>
  <si>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</si>
  <si>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</si>
  <si>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</si>
  <si>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</si>
  <si>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</si>
  <si>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</si>
  <si>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</si>
  <si>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</si>
  <si>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</si>
  <si>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</si>
  <si>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</si>
  <si>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</si>
  <si>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</si>
  <si>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</si>
  <si>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</si>
  <si>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</si>
  <si>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</si>
  <si>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</si>
  <si>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</si>
  <si>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</si>
  <si>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</si>
  <si>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</si>
  <si>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</si>
  <si>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</si>
  <si>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</si>
  <si>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</si>
  <si>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</si>
  <si>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</si>
  <si>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</si>
  <si>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</si>
  <si>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</si>
  <si>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</si>
  <si>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</si>
  <si>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</si>
  <si>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</si>
  <si>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</si>
  <si>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</si>
  <si>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</si>
  <si>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</si>
  <si>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</si>
  <si>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</si>
  <si>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</si>
  <si>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</si>
  <si>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</si>
  <si>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</si>
  <si>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</si>
  <si>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</si>
  <si>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</si>
  <si>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</si>
  <si>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</si>
  <si>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</si>
  <si>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</si>
  <si>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</si>
  <si>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</si>
  <si>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</si>
  <si>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</si>
  <si>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</si>
  <si>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</si>
  <si>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</si>
  <si>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</si>
  <si>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</si>
  <si>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</si>
  <si>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</si>
  <si>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</si>
  <si>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</si>
  <si>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</si>
  <si>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</si>
  <si>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</si>
  <si>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</si>
  <si>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</si>
  <si>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</si>
  <si>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</si>
  <si>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</si>
  <si>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</si>
  <si>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</si>
  <si>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</si>
  <si>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</si>
  <si>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</si>
  <si>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</si>
  <si>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</si>
  <si>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</si>
  <si>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</si>
  <si>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</si>
  <si>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</si>
  <si>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</si>
  <si>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</si>
  <si>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</si>
  <si>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</si>
  <si>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</si>
  <si>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</si>
  <si>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</si>
  <si>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</si>
  <si>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</si>
  <si>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</si>
  <si>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</si>
  <si>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</si>
  <si>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</si>
  <si>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</si>
  <si>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</si>
  <si>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</si>
  <si>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</si>
  <si>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</si>
  <si>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</si>
  <si>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</si>
  <si>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</si>
  <si>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</si>
  <si>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</si>
  <si>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</si>
  <si>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</si>
  <si>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</si>
  <si>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</si>
  <si>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</si>
  <si>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</si>
  <si>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</si>
  <si>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</si>
  <si>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</si>
  <si>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</si>
  <si>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</si>
  <si>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</si>
  <si>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</si>
  <si>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</si>
  <si>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</si>
  <si>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</si>
  <si>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</si>
  <si>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</si>
  <si>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</si>
  <si>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</si>
  <si>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</si>
  <si>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</si>
  <si>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</si>
  <si>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</si>
  <si>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</si>
  <si>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</si>
  <si>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</si>
  <si>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</si>
  <si>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</si>
  <si>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</si>
  <si>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</si>
  <si>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</si>
  <si>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</si>
  <si>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</si>
  <si>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</si>
  <si>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</si>
  <si>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</si>
  <si>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</si>
  <si>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</si>
  <si>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</si>
  <si>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</si>
  <si>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</si>
  <si>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</si>
  <si>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</si>
  <si>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</si>
  <si>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</si>
  <si>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</si>
  <si>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</si>
  <si>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</si>
  <si>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</si>
  <si>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</si>
  <si>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</si>
  <si>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</si>
  <si>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</si>
  <si>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</si>
  <si>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</si>
  <si>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</si>
  <si>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</si>
  <si>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</si>
  <si>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</si>
  <si>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</si>
  <si>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</si>
  <si>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</si>
  <si>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</si>
  <si>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</si>
  <si>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</si>
  <si>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</si>
  <si>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</si>
  <si>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</si>
  <si>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</si>
  <si>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</si>
  <si>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</si>
  <si>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</si>
  <si>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</si>
  <si>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</si>
  <si>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</si>
  <si>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</si>
  <si>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</si>
  <si>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</si>
  <si>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</si>
  <si>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</si>
  <si>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</si>
  <si>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</si>
  <si>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</si>
  <si>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</si>
  <si>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</si>
  <si>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</si>
  <si>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</si>
  <si>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</si>
  <si>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</si>
  <si>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</si>
  <si>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</si>
  <si>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</si>
  <si>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</si>
  <si>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</si>
  <si>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</si>
  <si>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</si>
  <si>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</si>
  <si>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</si>
  <si>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</si>
  <si>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</si>
  <si>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</si>
  <si>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</si>
  <si>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</si>
  <si>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</si>
  <si>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</si>
  <si>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</si>
  <si>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</si>
  <si>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</si>
  <si>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</si>
  <si>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</si>
  <si>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</si>
  <si>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</si>
  <si>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</si>
  <si>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</si>
  <si>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</si>
  <si>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</si>
  <si>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</si>
  <si>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</si>
  <si>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</si>
  <si>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</si>
  <si>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</si>
  <si>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</si>
  <si>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</si>
  <si>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</si>
  <si>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</si>
  <si>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</si>
  <si>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</si>
  <si>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</si>
  <si>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</si>
  <si>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</si>
  <si>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</si>
  <si>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</si>
  <si>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</si>
  <si>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</si>
  <si>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</si>
  <si>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</si>
  <si>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</si>
  <si>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</si>
  <si>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</si>
  <si>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</si>
  <si>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</si>
  <si>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</si>
  <si>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</si>
  <si>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</si>
  <si>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</si>
  <si>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</si>
  <si>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</si>
  <si>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</si>
  <si>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</si>
  <si>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</si>
  <si>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</si>
  <si>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</si>
  <si>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</si>
  <si>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</si>
  <si>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</si>
  <si>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</si>
  <si>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</si>
  <si>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</si>
  <si>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</si>
  <si>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</si>
  <si>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</si>
  <si>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</si>
  <si>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</si>
  <si>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</si>
  <si>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</si>
  <si>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</si>
  <si>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</si>
  <si>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</si>
  <si>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</si>
  <si>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</si>
  <si>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</si>
  <si>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</si>
  <si>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</si>
  <si>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</si>
  <si>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</si>
  <si>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</si>
  <si>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</si>
  <si>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</si>
  <si>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</si>
  <si>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</si>
  <si>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</si>
  <si>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</si>
  <si>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</si>
  <si>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</si>
  <si>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</si>
  <si>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</si>
  <si>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</si>
  <si>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</si>
  <si>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</si>
  <si>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</si>
  <si>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</si>
  <si>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</si>
  <si>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</si>
  <si>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</si>
  <si>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</si>
  <si>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</si>
  <si>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</si>
  <si>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</si>
  <si>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</si>
  <si>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</si>
  <si>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</si>
  <si>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</si>
  <si>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</si>
  <si>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</si>
  <si>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</si>
  <si>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</si>
  <si>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</si>
  <si>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</si>
  <si>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</si>
  <si>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</si>
  <si>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</si>
  <si>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</si>
  <si>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</si>
  <si>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</si>
  <si>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</si>
  <si>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</si>
  <si>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</si>
  <si>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</si>
  <si>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</si>
  <si>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</si>
  <si>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</si>
  <si>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</si>
  <si>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</si>
  <si>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</si>
  <si>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</si>
  <si>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</si>
  <si>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</si>
  <si>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</si>
  <si>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</si>
  <si>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</si>
  <si>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</si>
  <si>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</si>
  <si>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</si>
  <si>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</si>
  <si>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</si>
  <si>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</si>
  <si>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</si>
  <si>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</si>
  <si>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</si>
  <si>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</si>
  <si>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</si>
  <si>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</si>
  <si>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</si>
  <si>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</si>
  <si>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</si>
  <si>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</si>
  <si>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</si>
  <si>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</si>
  <si>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</si>
  <si>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</si>
  <si>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</si>
  <si>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</si>
  <si>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</si>
  <si>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</si>
  <si>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</si>
  <si>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</si>
  <si>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</si>
  <si>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</si>
  <si>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</si>
  <si>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</si>
  <si>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</si>
  <si>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</si>
  <si>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</si>
  <si>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</si>
  <si>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</si>
  <si>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</si>
  <si>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</si>
  <si>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</si>
  <si>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</si>
  <si>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</si>
  <si>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</si>
  <si>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</si>
  <si>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</si>
  <si>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</si>
  <si>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</si>
  <si>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</si>
  <si>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</si>
  <si>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</si>
  <si>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</si>
  <si>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</si>
  <si>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</si>
  <si>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</si>
  <si>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</si>
  <si>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</si>
  <si>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</si>
  <si>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</si>
  <si>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</si>
  <si>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</si>
  <si>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</si>
  <si>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</si>
  <si>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</si>
  <si>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</si>
  <si>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</si>
  <si>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</si>
  <si>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</si>
  <si>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</si>
  <si>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</si>
  <si>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</si>
  <si>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</si>
  <si>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</si>
  <si>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</si>
  <si>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</si>
  <si>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</si>
  <si>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</si>
  <si>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</si>
  <si>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</si>
  <si>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</si>
  <si>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</si>
  <si>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</si>
  <si>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</si>
  <si>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</si>
  <si>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</si>
  <si>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</si>
  <si>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</si>
  <si>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</si>
  <si>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</si>
  <si>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</si>
  <si>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</si>
  <si>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</si>
  <si>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</si>
  <si>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</si>
  <si>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</si>
  <si>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</si>
  <si>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</si>
  <si>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</si>
  <si>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</si>
  <si>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</si>
  <si>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</si>
  <si>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</si>
  <si>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</si>
  <si>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</si>
  <si>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</si>
  <si>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</si>
  <si>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</si>
  <si>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</si>
  <si>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</si>
  <si>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</si>
  <si>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</si>
  <si>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</si>
  <si>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</si>
  <si>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</si>
  <si>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</si>
  <si>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</si>
  <si>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</si>
  <si>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</si>
  <si>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</si>
  <si>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</si>
  <si>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</si>
  <si>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</si>
  <si>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</si>
  <si>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</si>
  <si>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</si>
  <si>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</si>
  <si>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</si>
  <si>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</si>
  <si>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</si>
  <si>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</si>
  <si>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</si>
  <si>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</si>
  <si>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</si>
  <si>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</si>
  <si>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</si>
  <si>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</si>
  <si>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</si>
  <si>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</si>
  <si>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</si>
  <si>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</si>
  <si>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</si>
  <si>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</si>
  <si>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</si>
  <si>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</si>
  <si>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</si>
  <si>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</si>
  <si>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</si>
  <si>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</si>
  <si>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</si>
  <si>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</si>
  <si>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</si>
  <si>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</si>
  <si>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</si>
  <si>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</si>
  <si>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</si>
  <si>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</si>
  <si>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</si>
  <si>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</si>
  <si>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</si>
  <si>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</si>
  <si>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</si>
  <si>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</si>
  <si>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</si>
  <si>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</si>
  <si>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</si>
  <si>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</si>
  <si>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</si>
  <si>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</si>
  <si>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</si>
  <si>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</si>
  <si>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</si>
  <si>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</si>
  <si>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</si>
  <si>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</si>
  <si>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</si>
  <si>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</si>
  <si>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</si>
  <si>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</si>
  <si>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</si>
  <si>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</si>
  <si>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</si>
  <si>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</si>
  <si>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</si>
  <si>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</si>
  <si>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</si>
  <si>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</si>
  <si>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</si>
  <si>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</si>
  <si>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</si>
  <si>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</si>
  <si>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</si>
  <si>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</si>
  <si>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</si>
  <si>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</si>
  <si>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</si>
  <si>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</si>
  <si>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</si>
  <si>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</si>
  <si>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</si>
  <si>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</si>
  <si>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</si>
  <si>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</si>
  <si>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</si>
  <si>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</si>
  <si>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</si>
  <si>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</si>
  <si>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</si>
  <si>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</si>
  <si>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</si>
  <si>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</si>
  <si>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</si>
  <si>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</si>
  <si>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</si>
  <si>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</si>
  <si>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</si>
  <si>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</si>
  <si>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</si>
  <si>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</si>
  <si>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</si>
  <si>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</si>
  <si>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</si>
  <si>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</si>
  <si>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</si>
  <si>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</si>
  <si>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</si>
  <si>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</si>
  <si>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</si>
  <si>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</si>
  <si>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</si>
  <si>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</si>
  <si>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</si>
  <si>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</si>
  <si>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</si>
  <si>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</si>
  <si>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</si>
  <si>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</si>
  <si>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</si>
  <si>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</si>
  <si>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</si>
  <si>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</si>
  <si>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</si>
  <si>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</si>
  <si>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</si>
  <si>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</si>
  <si>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</si>
  <si>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</si>
  <si>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</si>
  <si>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</si>
  <si>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</si>
  <si>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</si>
  <si>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</si>
  <si>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</si>
  <si>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</si>
  <si>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</si>
  <si>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</si>
  <si>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</si>
  <si>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</si>
  <si>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</si>
  <si>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</si>
  <si>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</si>
  <si>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</si>
  <si>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</si>
  <si>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</si>
  <si>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</si>
  <si>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</si>
  <si>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</si>
  <si>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</si>
  <si>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</si>
  <si>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</si>
  <si>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</si>
  <si>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</si>
  <si>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</si>
  <si>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</si>
  <si>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</si>
  <si>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</si>
  <si>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</si>
  <si>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</si>
  <si>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</si>
  <si>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</si>
  <si>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</si>
  <si>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</si>
  <si>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</si>
  <si>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</si>
  <si>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</si>
  <si>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</si>
  <si>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</si>
  <si>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</si>
  <si>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</si>
  <si>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</si>
  <si>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</si>
  <si>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</si>
  <si>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</si>
  <si>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</si>
  <si>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</si>
  <si>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</si>
  <si>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</si>
  <si>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</si>
  <si>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</si>
  <si>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</si>
  <si>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</si>
  <si>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</si>
  <si>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</si>
  <si>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</si>
  <si>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</si>
  <si>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</si>
  <si>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</si>
  <si>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</si>
  <si>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</si>
  <si>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</si>
  <si>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</si>
  <si>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</si>
  <si>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</si>
  <si>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</si>
  <si>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</si>
  <si>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</si>
  <si>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</si>
  <si>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</si>
  <si>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</si>
  <si>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</si>
  <si>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</si>
  <si>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</si>
  <si>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</si>
  <si>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</si>
  <si>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</si>
  <si>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</si>
  <si>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</si>
  <si>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</si>
  <si>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</si>
  <si>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</si>
  <si>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</si>
  <si>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</si>
  <si>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</si>
  <si>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</si>
  <si>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</si>
  <si>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</si>
  <si>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</si>
  <si>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</si>
  <si>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</si>
  <si>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</si>
  <si>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</si>
  <si>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</si>
  <si>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</si>
  <si>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</si>
  <si>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</si>
  <si>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</si>
  <si>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</si>
  <si>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</si>
  <si>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</si>
  <si>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</si>
  <si>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</si>
  <si>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</si>
  <si>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</si>
  <si>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</si>
  <si>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</si>
  <si>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</si>
  <si>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</si>
  <si>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</si>
  <si>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</si>
  <si>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</si>
  <si>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</si>
  <si>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</si>
  <si>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</si>
  <si>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</si>
  <si>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</si>
  <si>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</si>
  <si>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</si>
  <si>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</si>
  <si>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</si>
  <si>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</si>
  <si>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</si>
  <si>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</si>
  <si>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</si>
  <si>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</si>
  <si>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</si>
  <si>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</si>
  <si>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</si>
  <si>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</si>
  <si>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</si>
  <si>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</si>
  <si>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</si>
  <si>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</si>
  <si>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</si>
  <si>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</si>
  <si>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</si>
  <si>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</si>
  <si>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</si>
  <si>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</si>
  <si>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</si>
  <si>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</si>
  <si>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</si>
  <si>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</si>
  <si>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</si>
  <si>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</si>
  <si>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</si>
  <si>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</si>
  <si>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</si>
  <si>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</si>
  <si>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</si>
  <si>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</si>
  <si>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</si>
  <si>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</si>
  <si>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</si>
  <si>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</si>
  <si>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</si>
  <si>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</si>
  <si>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</si>
  <si>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</si>
  <si>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</si>
  <si>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</si>
  <si>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</si>
  <si>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</si>
  <si>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</si>
  <si>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</si>
  <si>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</si>
  <si>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</si>
  <si>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</si>
  <si>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</si>
  <si>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</si>
  <si>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</si>
  <si>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</si>
  <si>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</si>
  <si>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</si>
  <si>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</si>
  <si>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</si>
  <si>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</si>
  <si>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</si>
  <si>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</si>
  <si>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</si>
  <si>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</si>
  <si>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</si>
  <si>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</si>
  <si>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</si>
  <si>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</si>
  <si>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</si>
  <si>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</si>
  <si>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</si>
  <si>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</si>
  <si>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</si>
  <si>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</si>
  <si>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</si>
  <si>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</si>
  <si>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</si>
  <si>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</si>
  <si>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</si>
  <si>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</si>
  <si>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</si>
  <si>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</si>
  <si>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</si>
  <si>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</si>
  <si>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</si>
  <si>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</si>
  <si>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</si>
  <si>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</si>
  <si>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</si>
  <si>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</si>
  <si>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</si>
  <si>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</si>
  <si>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</si>
  <si>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</si>
  <si>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</si>
  <si>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</si>
  <si>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</si>
  <si>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</si>
  <si>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</si>
  <si>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</si>
  <si>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</si>
  <si>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</si>
  <si>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</si>
  <si>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</si>
  <si>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</si>
  <si>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</si>
  <si>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</si>
  <si>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</si>
  <si>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</si>
  <si>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</si>
  <si>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</si>
  <si>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</si>
  <si>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</si>
  <si>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</si>
  <si>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</si>
  <si>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</si>
  <si>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</si>
  <si>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</si>
  <si>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</si>
  <si>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</si>
  <si>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</si>
  <si>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</si>
  <si>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</si>
  <si>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</si>
  <si>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</si>
  <si>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</si>
  <si>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</si>
  <si>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</si>
  <si>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</si>
  <si>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</si>
  <si>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</si>
  <si>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</si>
  <si>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</si>
  <si>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</si>
  <si>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</si>
  <si>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</si>
  <si>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</si>
  <si>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</si>
  <si>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</si>
  <si>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</si>
  <si>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</si>
  <si>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</si>
  <si>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</si>
  <si>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</si>
  <si>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</si>
  <si>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</si>
  <si>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</si>
  <si>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</si>
  <si>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</si>
  <si>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</si>
  <si>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</si>
  <si>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</si>
  <si>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</si>
  <si>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</si>
  <si>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</si>
  <si>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</si>
  <si>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</si>
  <si>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</si>
  <si>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</si>
  <si>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</si>
  <si>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</si>
  <si>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</si>
  <si>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</si>
  <si>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</si>
  <si>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</si>
  <si>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</si>
  <si>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</si>
  <si>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</si>
  <si>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</si>
  <si>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</si>
  <si>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</si>
  <si>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</si>
  <si>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</si>
  <si>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</si>
  <si>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</si>
  <si>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</si>
  <si>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</si>
  <si>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</si>
  <si>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</si>
  <si>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</si>
  <si>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</si>
  <si>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</si>
  <si>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</si>
  <si>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</si>
  <si>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</si>
  <si>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</si>
  <si>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</si>
  <si>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</si>
  <si>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</si>
  <si>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</si>
  <si>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</si>
  <si>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</si>
  <si>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</si>
  <si>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</si>
  <si>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</si>
  <si>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</si>
  <si>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</si>
  <si>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</si>
  <si>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</si>
  <si>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</si>
  <si>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</si>
  <si>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</si>
  <si>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</si>
  <si>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</si>
  <si>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</si>
  <si>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</si>
  <si>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</si>
  <si>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</si>
  <si>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</si>
  <si>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</si>
  <si>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</si>
  <si>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</si>
  <si>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</si>
  <si>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</si>
  <si>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</si>
  <si>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</si>
  <si>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</si>
  <si>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</si>
  <si>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</si>
  <si>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</si>
  <si>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</si>
  <si>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</si>
  <si>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</si>
  <si>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</si>
  <si>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</si>
  <si>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</si>
  <si>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</si>
  <si>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</si>
  <si>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</si>
  <si>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</si>
  <si>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</si>
  <si>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</si>
  <si>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</si>
  <si>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</si>
  <si>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</si>
  <si>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</si>
  <si>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</si>
  <si>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</si>
  <si>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</si>
  <si>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</si>
  <si>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</si>
  <si>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</si>
  <si>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</si>
  <si>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</si>
  <si>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</si>
  <si>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</si>
  <si>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</si>
  <si>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</si>
  <si>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</si>
  <si>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</si>
  <si>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</si>
  <si>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</si>
  <si>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</si>
  <si>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</si>
  <si>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</si>
  <si>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</si>
  <si>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</si>
  <si>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</si>
  <si>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</si>
  <si>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</si>
  <si>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</si>
  <si>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</si>
  <si>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</si>
  <si>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</si>
  <si>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</si>
  <si>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</si>
  <si>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</si>
  <si>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</si>
  <si>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</si>
  <si>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</si>
  <si>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</si>
  <si>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</si>
  <si>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</si>
  <si>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</si>
  <si>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</si>
  <si>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</si>
  <si>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</si>
  <si>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</si>
  <si>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</si>
  <si>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</si>
  <si>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</si>
  <si>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</si>
  <si>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</si>
  <si>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</si>
  <si>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</si>
  <si>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</si>
  <si>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</si>
  <si>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</si>
  <si>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</si>
  <si>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</si>
  <si>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</si>
  <si>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</si>
  <si>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</si>
  <si>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</si>
  <si>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</si>
  <si>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</si>
  <si>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</si>
  <si>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</si>
  <si>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</si>
  <si>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</si>
  <si>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</si>
  <si>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</si>
  <si>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</si>
  <si>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</si>
  <si>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</si>
  <si>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</si>
  <si>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</si>
  <si>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</si>
  <si>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</si>
  <si>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</si>
  <si>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</si>
  <si>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</si>
  <si>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</si>
  <si>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</si>
  <si>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</si>
  <si>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</si>
  <si>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</si>
  <si>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</si>
  <si>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</si>
  <si>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</si>
  <si>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</si>
  <si>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</si>
  <si>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</si>
  <si>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</si>
  <si>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</si>
  <si>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</si>
  <si>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</si>
  <si>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</si>
  <si>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</si>
  <si>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</si>
  <si>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</si>
  <si>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</si>
  <si>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</si>
  <si>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</si>
  <si>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</si>
  <si>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</si>
  <si>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</si>
  <si>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</si>
  <si>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</si>
  <si>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</si>
  <si>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</si>
  <si>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</si>
  <si>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</si>
  <si>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</si>
  <si>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</si>
  <si>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</si>
  <si>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</si>
  <si>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</si>
  <si>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</si>
  <si>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</si>
  <si>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</si>
  <si>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</si>
  <si>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</si>
  <si>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</si>
  <si>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</si>
  <si>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</si>
  <si>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</si>
  <si>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</si>
  <si>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</si>
  <si>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</si>
  <si>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</si>
  <si>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</si>
  <si>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</si>
  <si>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</si>
  <si>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</si>
  <si>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</si>
  <si>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</si>
  <si>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</si>
  <si>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</si>
  <si>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</si>
  <si>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</si>
  <si>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</si>
  <si>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</si>
  <si>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</si>
  <si>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</si>
  <si>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</si>
  <si>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</si>
  <si>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</si>
  <si>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</si>
  <si>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</si>
  <si>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</si>
  <si>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</si>
  <si>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</si>
  <si>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</si>
  <si>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</si>
  <si>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</si>
  <si>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</si>
  <si>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</si>
  <si>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</si>
  <si>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</si>
  <si>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</si>
  <si>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</si>
  <si>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</si>
  <si>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</si>
  <si>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</si>
  <si>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</si>
  <si>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</si>
  <si>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</si>
  <si>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</si>
  <si>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</si>
  <si>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</si>
  <si>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</si>
  <si>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</si>
  <si>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</si>
  <si>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</si>
  <si>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</si>
  <si>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</si>
  <si>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</si>
  <si>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</si>
  <si>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</si>
  <si>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</si>
  <si>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</si>
  <si>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</si>
  <si>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</si>
  <si>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</si>
  <si>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</si>
  <si>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</si>
  <si>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</si>
  <si>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</si>
  <si>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</si>
  <si>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</si>
  <si>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</si>
  <si>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</si>
  <si>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</si>
  <si>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</si>
  <si>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</si>
  <si>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</si>
  <si>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</si>
  <si>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</si>
  <si>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</si>
  <si>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</si>
  <si>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</si>
  <si>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</si>
  <si>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</si>
  <si>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</si>
  <si>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</si>
  <si>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</si>
  <si>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</si>
  <si>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</si>
  <si>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</si>
  <si>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</si>
  <si>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</si>
  <si>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</si>
  <si>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</si>
  <si>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</si>
  <si>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</si>
  <si>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</si>
  <si>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</si>
  <si>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</si>
  <si>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</si>
  <si>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</si>
  <si>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</si>
  <si>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</si>
  <si>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</si>
  <si>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</si>
  <si>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</si>
  <si>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</si>
  <si>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</si>
  <si>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</si>
  <si>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</si>
  <si>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</si>
  <si>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</si>
  <si>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</si>
  <si>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</si>
  <si>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</si>
  <si>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</si>
  <si>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</si>
  <si>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</si>
  <si>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</si>
  <si>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</si>
  <si>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</si>
  <si>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</si>
  <si>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</si>
  <si>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</si>
  <si>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</si>
  <si>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</si>
  <si>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</si>
  <si>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</si>
  <si>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</si>
  <si>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</si>
  <si>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</si>
  <si>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</si>
  <si>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</si>
  <si>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</si>
  <si>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</si>
  <si>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</si>
  <si>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</si>
  <si>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</si>
  <si>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</si>
  <si>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</si>
  <si>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</si>
  <si>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</si>
  <si>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</si>
  <si>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</si>
  <si>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</si>
  <si>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</si>
  <si>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</si>
  <si>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</si>
  <si>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</si>
  <si>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</si>
  <si>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</si>
  <si>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</si>
  <si>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</si>
  <si>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</si>
  <si>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</si>
  <si>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</si>
  <si>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</si>
  <si>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</si>
  <si>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</si>
  <si>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</si>
  <si>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</si>
  <si>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</si>
  <si>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</si>
  <si>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</si>
  <si>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</si>
  <si>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</si>
  <si>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</si>
  <si>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</si>
  <si>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</si>
  <si>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</si>
  <si>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</si>
  <si>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</si>
  <si>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</si>
  <si>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</si>
  <si>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</si>
  <si>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</si>
  <si>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</si>
  <si>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</si>
  <si>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</si>
  <si>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</si>
  <si>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</si>
  <si>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</si>
  <si>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</si>
  <si>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</si>
  <si>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</si>
  <si>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</si>
  <si>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</si>
  <si>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</si>
  <si>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</si>
  <si>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</si>
  <si>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</si>
  <si>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</si>
  <si>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</si>
  <si>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</si>
  <si>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</si>
  <si>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</si>
  <si>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</si>
  <si>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</si>
  <si>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</si>
  <si>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</si>
  <si>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</si>
  <si>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</si>
  <si>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</si>
  <si>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</si>
  <si>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</si>
  <si>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</si>
  <si>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</si>
  <si>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</si>
  <si>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</si>
  <si>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</si>
  <si>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</si>
  <si>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</si>
  <si>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</si>
  <si>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</si>
  <si>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</si>
  <si>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</si>
  <si>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</si>
  <si>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</si>
  <si>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</si>
  <si>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</si>
  <si>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</si>
  <si>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</si>
  <si>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</si>
  <si>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</si>
  <si>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</si>
  <si>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</si>
  <si>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</si>
  <si>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</si>
  <si>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</si>
  <si>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</si>
  <si>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</si>
  <si>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</si>
  <si>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</si>
  <si>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</si>
  <si>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</si>
  <si>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</si>
  <si>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</si>
  <si>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</si>
  <si>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</si>
  <si>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</si>
  <si>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</si>
  <si>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</si>
  <si>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</si>
  <si>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</si>
  <si>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</si>
  <si>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</si>
  <si>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</si>
  <si>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</si>
  <si>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</si>
  <si>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</si>
  <si>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</si>
  <si>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</si>
  <si>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</si>
  <si>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</si>
  <si>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</si>
  <si>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</si>
  <si>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</si>
  <si>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</si>
  <si>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</si>
  <si>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</si>
  <si>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</si>
  <si>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</si>
  <si>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</si>
  <si>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</si>
  <si>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</si>
  <si>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</si>
  <si>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</si>
  <si>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</si>
  <si>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</si>
  <si>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</si>
  <si>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</si>
  <si>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</si>
  <si>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</si>
  <si>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</si>
  <si>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</si>
  <si>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</si>
  <si>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</si>
  <si>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</si>
  <si>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</si>
  <si>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</si>
  <si>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</si>
  <si>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</si>
  <si>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</si>
  <si>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</si>
  <si>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</si>
  <si>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</si>
  <si>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</si>
  <si>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</si>
  <si>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</si>
  <si>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</si>
  <si>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</si>
  <si>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</si>
  <si>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</si>
  <si>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</si>
  <si>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</si>
  <si>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</si>
  <si>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</si>
  <si>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</si>
  <si>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</si>
  <si>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</si>
  <si>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</si>
  <si>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</si>
  <si>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</si>
  <si>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</si>
  <si>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</si>
  <si>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</si>
  <si>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</si>
  <si>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</si>
  <si>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</si>
  <si>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</si>
  <si>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</si>
  <si>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</si>
  <si>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</si>
  <si>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</si>
  <si>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</si>
  <si>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</si>
  <si>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</si>
  <si>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</si>
  <si>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</si>
  <si>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</si>
  <si>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</si>
  <si>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</si>
  <si>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</si>
  <si>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</si>
  <si>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</si>
  <si>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</si>
  <si>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</si>
  <si>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</si>
  <si>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</si>
  <si>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</si>
  <si>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</si>
  <si>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</si>
  <si>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</si>
  <si>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</si>
  <si>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</si>
  <si>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</si>
  <si>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</si>
  <si>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</si>
  <si>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</si>
  <si>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</si>
  <si>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</si>
  <si>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</si>
  <si>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</si>
  <si>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</si>
  <si>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</si>
  <si>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</si>
  <si>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</si>
  <si>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</si>
  <si>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</si>
  <si>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</si>
  <si>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</si>
  <si>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</si>
  <si>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</si>
  <si>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</si>
  <si>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</si>
  <si>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</si>
  <si>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</si>
  <si>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</si>
  <si>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</si>
  <si>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</si>
  <si>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</si>
  <si>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</si>
  <si>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</si>
  <si>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</si>
  <si>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</si>
  <si>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</si>
  <si>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</si>
  <si>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</si>
  <si>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</si>
  <si>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</si>
  <si>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</si>
  <si>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</si>
  <si>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</si>
  <si>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</si>
  <si>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</si>
  <si>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</si>
  <si>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</si>
  <si>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</si>
  <si>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</si>
  <si>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</si>
  <si>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</si>
  <si>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</si>
  <si>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</si>
  <si>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</si>
  <si>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</si>
  <si>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</si>
  <si>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</si>
  <si>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</si>
  <si>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</si>
  <si>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</si>
  <si>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</si>
  <si>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</si>
  <si>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</si>
  <si>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</si>
  <si>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</si>
  <si>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</si>
  <si>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</si>
  <si>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</si>
  <si>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</si>
  <si>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</si>
  <si>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</si>
  <si>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</si>
  <si>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</si>
  <si>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</si>
  <si>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</si>
  <si>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</si>
  <si>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</si>
  <si>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</si>
  <si>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</si>
  <si>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</si>
  <si>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</si>
  <si>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</si>
  <si>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</si>
  <si>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</si>
  <si>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</si>
  <si>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</si>
  <si>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</si>
  <si>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</si>
  <si>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</si>
  <si>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</si>
  <si>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</si>
  <si>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</si>
  <si>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</si>
  <si>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</si>
  <si>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</si>
  <si>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</si>
  <si>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</si>
  <si>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</si>
  <si>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</si>
  <si>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</si>
  <si>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</si>
  <si>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</si>
  <si>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</si>
  <si>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</si>
  <si>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</si>
  <si>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</si>
  <si>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</si>
  <si>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</si>
  <si>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</si>
  <si>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</si>
  <si>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</si>
  <si>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</si>
  <si>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</si>
  <si>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</si>
  <si>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</si>
  <si>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</si>
  <si>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</si>
  <si>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</si>
  <si>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</si>
  <si>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</si>
  <si>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</si>
  <si>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</si>
  <si>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</si>
  <si>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</si>
  <si>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</si>
  <si>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</si>
  <si>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</si>
  <si>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</si>
  <si>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</si>
  <si>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</si>
  <si>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</si>
  <si>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</si>
  <si>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</si>
  <si>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</si>
  <si>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</si>
  <si>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</si>
  <si>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</si>
  <si>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</si>
  <si>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</si>
  <si>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</si>
  <si>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</si>
  <si>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</si>
  <si>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</si>
  <si>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</si>
  <si>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</si>
  <si>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</si>
  <si>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</si>
  <si>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</si>
  <si>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</si>
  <si>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</si>
  <si>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</si>
  <si>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</si>
  <si>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</si>
  <si>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</si>
  <si>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</si>
  <si>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</si>
  <si>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</si>
  <si>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</si>
  <si>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</si>
  <si>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</si>
  <si>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</si>
  <si>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</si>
  <si>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</si>
  <si>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</si>
  <si>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</si>
  <si>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</si>
  <si>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</si>
  <si>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</si>
  <si>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</si>
  <si>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</si>
  <si>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</si>
  <si>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</si>
  <si>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</si>
  <si>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</si>
  <si>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</si>
  <si>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</si>
  <si>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</si>
  <si>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</si>
  <si>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</si>
  <si>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</si>
  <si>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</si>
  <si>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</si>
  <si>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</si>
  <si>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</si>
  <si>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</si>
  <si>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</si>
  <si>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</si>
  <si>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</si>
  <si>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</si>
  <si>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</si>
  <si>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</si>
  <si>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</si>
  <si>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</si>
  <si>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</si>
  <si>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</si>
  <si>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</si>
  <si>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</si>
  <si>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</si>
  <si>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</si>
  <si>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</si>
  <si>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</si>
  <si>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</si>
  <si>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</si>
  <si>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</si>
  <si>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</si>
  <si>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</si>
  <si>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</si>
  <si>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</si>
  <si>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</si>
  <si>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</si>
  <si>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</si>
  <si>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</si>
  <si>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</si>
  <si>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</si>
  <si>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</si>
  <si>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</si>
  <si>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</si>
  <si>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</si>
  <si>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</si>
  <si>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</si>
  <si>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</si>
  <si>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</si>
  <si>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</si>
  <si>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</si>
  <si>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</si>
  <si>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</si>
  <si>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</si>
  <si>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</si>
  <si>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</si>
  <si>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</si>
  <si>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</si>
  <si>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</si>
  <si>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</si>
  <si>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</si>
  <si>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</si>
  <si>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</si>
  <si>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</si>
  <si>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</si>
  <si>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</si>
  <si>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</si>
  <si>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</si>
  <si>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</si>
  <si>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</si>
  <si>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</si>
  <si>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</si>
  <si>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</si>
  <si>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</si>
  <si>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</si>
  <si>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</si>
  <si>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</si>
  <si>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</si>
  <si>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</si>
  <si>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</si>
  <si>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</si>
  <si>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</si>
  <si>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</si>
  <si>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</si>
  <si>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</si>
  <si>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</si>
  <si>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</si>
  <si>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</si>
  <si>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</si>
  <si>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</si>
  <si>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</si>
  <si>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</si>
  <si>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</si>
  <si>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</si>
  <si>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</si>
  <si>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</si>
  <si>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</si>
  <si>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</si>
  <si>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</si>
  <si>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</si>
  <si>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</si>
  <si>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</si>
  <si>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</si>
  <si>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</si>
  <si>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</si>
  <si>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</si>
  <si>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</si>
  <si>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</si>
  <si>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</si>
  <si>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</si>
  <si>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</si>
  <si>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</si>
  <si>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</si>
  <si>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</si>
  <si>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</si>
  <si>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</si>
  <si>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</si>
  <si>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</si>
  <si>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</si>
  <si>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</si>
  <si>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</si>
  <si>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</si>
  <si>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</si>
  <si>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</si>
  <si>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</si>
  <si>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</si>
  <si>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</si>
  <si>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</si>
  <si>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</si>
  <si>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</si>
  <si>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</si>
  <si>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</si>
  <si>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</si>
  <si>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</si>
  <si>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</si>
  <si>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</si>
  <si>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</si>
  <si>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</si>
  <si>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</si>
  <si>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</si>
  <si>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</si>
  <si>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</si>
  <si>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</si>
  <si>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</si>
  <si>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</si>
  <si>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</si>
  <si>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</si>
  <si>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</si>
  <si>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</si>
  <si>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</si>
  <si>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</si>
  <si>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</si>
  <si>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</si>
  <si>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</si>
  <si>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</si>
  <si>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</si>
  <si>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</si>
  <si>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</si>
  <si>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</si>
  <si>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</si>
  <si>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</si>
  <si>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</si>
  <si>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</si>
  <si>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</si>
  <si>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</si>
  <si>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</si>
  <si>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</si>
  <si>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</si>
  <si>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</si>
  <si>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</si>
  <si>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</si>
  <si>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</si>
  <si>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</si>
  <si>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</si>
  <si>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</si>
  <si>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</si>
  <si>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</si>
  <si>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</si>
  <si>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</si>
  <si>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</si>
  <si>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</si>
  <si>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</si>
  <si>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</si>
  <si>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</si>
  <si>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</si>
  <si>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</si>
  <si>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</si>
  <si>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</si>
  <si>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</si>
  <si>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</si>
  <si>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</si>
  <si>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</si>
  <si>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</si>
  <si>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</si>
  <si>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</si>
  <si>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</si>
  <si>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</si>
  <si>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</si>
  <si>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</si>
  <si>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</si>
  <si>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</si>
  <si>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</si>
  <si>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</si>
  <si>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</si>
  <si>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</si>
  <si>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</si>
  <si>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</si>
  <si>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</si>
  <si>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</si>
  <si>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</si>
  <si>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</si>
  <si>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</si>
  <si>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</si>
  <si>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</si>
  <si>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</si>
  <si>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</si>
  <si>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</si>
  <si>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</si>
  <si>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</si>
  <si>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</si>
  <si>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</si>
  <si>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</si>
  <si>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</si>
  <si>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</si>
  <si>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</si>
  <si>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</si>
  <si>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</si>
  <si>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</si>
  <si>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</si>
  <si>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</si>
  <si>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</si>
  <si>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</si>
  <si>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</si>
  <si>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</si>
  <si>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</si>
  <si>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</si>
  <si>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</si>
  <si>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</si>
  <si>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</si>
  <si>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</si>
  <si>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</si>
  <si>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</si>
  <si>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</si>
  <si>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</si>
  <si>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</si>
  <si>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</si>
  <si>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</si>
  <si>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</si>
  <si>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</si>
  <si>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</si>
  <si>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</si>
  <si>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</si>
  <si>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</si>
  <si>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</si>
  <si>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</si>
  <si>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</si>
  <si>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</si>
  <si>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</si>
  <si>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</si>
  <si>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</si>
  <si>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</si>
  <si>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</si>
  <si>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</si>
  <si>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</si>
  <si>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</si>
  <si>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</si>
  <si>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</si>
  <si>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</si>
  <si>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</si>
  <si>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</si>
  <si>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</si>
  <si>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</si>
  <si>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</si>
  <si>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</si>
  <si>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</si>
  <si>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</si>
  <si>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</si>
  <si>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</si>
  <si>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</si>
  <si>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</si>
  <si>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</si>
  <si>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</si>
  <si>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</si>
  <si>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</si>
  <si>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</si>
  <si>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</si>
  <si>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</si>
  <si>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</si>
  <si>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</si>
  <si>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</si>
  <si>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</si>
  <si>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</si>
  <si>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</si>
  <si>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</si>
  <si>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</si>
  <si>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</si>
  <si>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</si>
  <si>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</si>
  <si>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</si>
  <si>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</si>
  <si>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</si>
  <si>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</si>
  <si>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</si>
  <si>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</si>
  <si>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</si>
  <si>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</si>
  <si>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</si>
  <si>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</si>
  <si>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</si>
  <si>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</si>
  <si>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</si>
  <si>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</si>
  <si>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</si>
  <si>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</si>
  <si>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</si>
  <si>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</si>
  <si>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</si>
  <si>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</si>
  <si>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</si>
  <si>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</si>
  <si>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</si>
  <si>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</si>
  <si>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</si>
  <si>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</si>
  <si>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</si>
  <si>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</si>
  <si>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</si>
  <si>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</si>
  <si>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</si>
  <si>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</si>
  <si>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</si>
  <si>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</si>
  <si>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</si>
  <si>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</si>
  <si>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</si>
  <si>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</si>
  <si>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</si>
  <si>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</si>
  <si>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</si>
  <si>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</si>
  <si>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</si>
  <si>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</si>
  <si>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</si>
  <si>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</si>
  <si>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</si>
  <si>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</si>
  <si>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</si>
  <si>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</si>
  <si>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</si>
  <si>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</si>
  <si>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</si>
  <si>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</si>
  <si>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</si>
  <si>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</si>
  <si>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</si>
  <si>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</si>
  <si>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</si>
  <si>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</si>
  <si>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</si>
  <si>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</si>
  <si>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</si>
  <si>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</si>
  <si>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</si>
  <si>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</si>
  <si>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</si>
  <si>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</si>
  <si>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</si>
  <si>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</si>
  <si>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</si>
  <si>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</si>
  <si>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</si>
  <si>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</si>
  <si>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</si>
  <si>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</si>
  <si>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</si>
  <si>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</si>
  <si>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</si>
  <si>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</si>
  <si>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</si>
  <si>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</si>
  <si>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</si>
  <si>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</si>
  <si>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</si>
  <si>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</si>
  <si>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</si>
  <si>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</si>
  <si>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</si>
  <si>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</si>
  <si>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</si>
  <si>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</si>
  <si>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</si>
  <si>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</si>
  <si>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</si>
  <si>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</si>
  <si>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</si>
  <si>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</si>
  <si>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</si>
  <si>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</si>
  <si>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</si>
  <si>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</si>
  <si>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</si>
  <si>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</si>
  <si>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</si>
  <si>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</si>
  <si>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</si>
  <si>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</si>
  <si>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</si>
  <si>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</si>
  <si>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</si>
  <si>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</si>
  <si>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</si>
  <si>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</si>
  <si>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</si>
  <si>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</si>
  <si>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</si>
  <si>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</si>
  <si>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</si>
  <si>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</si>
  <si>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</si>
  <si>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</si>
  <si>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</si>
  <si>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</si>
  <si>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</si>
  <si>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</si>
  <si>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</si>
  <si>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</si>
  <si>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</si>
  <si>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</si>
  <si>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</si>
  <si>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</si>
  <si>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</si>
  <si>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</si>
  <si>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</si>
  <si>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</si>
  <si>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</si>
  <si>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</si>
  <si>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</si>
  <si>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</si>
  <si>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</si>
  <si>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</si>
  <si>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</si>
  <si>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</si>
  <si>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</si>
  <si>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</si>
  <si>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</si>
  <si>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</si>
  <si>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</si>
  <si>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</si>
  <si>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</si>
  <si>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</si>
  <si>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</si>
  <si>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</si>
  <si>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</si>
  <si>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</si>
  <si>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</si>
  <si>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</si>
  <si>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</si>
  <si>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</si>
  <si>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</si>
  <si>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</si>
  <si>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</si>
  <si>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</si>
  <si>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</si>
  <si>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</si>
  <si>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</si>
  <si>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</si>
  <si>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</si>
  <si>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</si>
  <si>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</si>
  <si>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</si>
  <si>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</si>
  <si>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</si>
  <si>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</si>
  <si>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</si>
  <si>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</si>
  <si>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</si>
  <si>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</si>
  <si>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</si>
  <si>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</si>
  <si>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</si>
  <si>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</si>
  <si>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</si>
  <si>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</si>
  <si>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</si>
  <si>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</si>
  <si>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</si>
  <si>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</si>
  <si>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</si>
  <si>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</si>
  <si>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</si>
  <si>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</si>
  <si>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</si>
  <si>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</si>
  <si>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</si>
  <si>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</si>
  <si>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</si>
  <si>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</si>
  <si>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</si>
  <si>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</si>
  <si>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</si>
  <si>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</si>
  <si>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</si>
  <si>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</si>
  <si>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</si>
  <si>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</si>
  <si>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</si>
  <si>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</si>
  <si>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</si>
  <si>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</si>
  <si>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</si>
  <si>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</si>
  <si>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</si>
  <si>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</si>
  <si>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</si>
  <si>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</si>
  <si>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</si>
  <si>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</si>
  <si>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</si>
  <si>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</si>
  <si>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</si>
  <si>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</si>
  <si>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</si>
  <si>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</si>
  <si>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</si>
  <si>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</si>
  <si>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</si>
  <si>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</si>
  <si>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</si>
  <si>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</si>
  <si>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</si>
  <si>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</si>
  <si>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</si>
  <si>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</si>
  <si>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</si>
  <si>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</si>
  <si>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</si>
  <si>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</si>
  <si>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</si>
  <si>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</si>
  <si>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</si>
  <si>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</si>
  <si>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</si>
  <si>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</si>
  <si>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</si>
  <si>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</si>
  <si>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</si>
  <si>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</si>
  <si>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</si>
  <si>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</si>
  <si>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</si>
  <si>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</si>
  <si>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</si>
  <si>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</si>
  <si>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</si>
  <si>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</si>
  <si>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</si>
  <si>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</si>
  <si>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</si>
  <si>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</si>
  <si>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</si>
  <si>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</si>
  <si>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</si>
  <si>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</si>
  <si>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</si>
  <si>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</si>
  <si>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</si>
  <si>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</si>
  <si>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</si>
  <si>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</si>
  <si>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</si>
  <si>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</si>
  <si>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</si>
  <si>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</si>
  <si>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</si>
  <si>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</si>
  <si>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</si>
  <si>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</si>
  <si>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</si>
  <si>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</si>
  <si>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</si>
  <si>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</si>
  <si>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</si>
  <si>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</si>
  <si>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</si>
  <si>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</si>
  <si>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</si>
  <si>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</si>
  <si>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</si>
  <si>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</si>
  <si>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</si>
  <si>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</si>
  <si>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</si>
  <si>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</si>
  <si>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</si>
  <si>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</si>
  <si>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</si>
  <si>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</si>
  <si>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</si>
  <si>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</si>
  <si>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</si>
  <si>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</si>
  <si>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</si>
  <si>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</si>
  <si>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</si>
  <si>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</si>
  <si>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</si>
  <si>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</si>
  <si>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</si>
  <si>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</si>
  <si>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</si>
  <si>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</si>
  <si>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</si>
  <si>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</si>
  <si>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</si>
  <si>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</si>
  <si>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</si>
  <si>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</si>
  <si>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</si>
  <si>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</si>
  <si>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</si>
  <si>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</si>
  <si>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</si>
  <si>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</si>
  <si>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</si>
  <si>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</si>
  <si>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</si>
  <si>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</si>
  <si>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</si>
  <si>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</si>
  <si>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</si>
  <si>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</si>
  <si>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</si>
  <si>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</si>
  <si>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</si>
  <si>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</si>
  <si>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</si>
  <si>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</si>
  <si>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</si>
  <si>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</si>
  <si>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</si>
  <si>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</si>
  <si>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</si>
  <si>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</si>
  <si>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</si>
  <si>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</si>
  <si>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</si>
  <si>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</si>
  <si>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</si>
  <si>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</si>
  <si>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</si>
  <si>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</si>
  <si>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</si>
  <si>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</si>
  <si>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</si>
  <si>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</si>
  <si>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</si>
  <si>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</si>
  <si>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</si>
  <si>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</si>
  <si>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</si>
  <si>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</si>
  <si>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</si>
  <si>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</si>
  <si>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</si>
  <si>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</si>
  <si>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</si>
  <si>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</si>
  <si>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</si>
  <si>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</si>
  <si>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</si>
  <si>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</si>
  <si>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</si>
  <si>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</si>
  <si>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</si>
  <si>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</si>
  <si>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</si>
  <si>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</si>
  <si>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</si>
  <si>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</si>
  <si>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</si>
  <si>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</si>
  <si>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</si>
  <si>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</si>
  <si>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</si>
  <si>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</si>
  <si>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</si>
  <si>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</si>
  <si>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</si>
  <si>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</si>
  <si>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</si>
  <si>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</si>
  <si>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</si>
  <si>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</si>
  <si>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</si>
  <si>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</si>
  <si>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</si>
  <si>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</si>
  <si>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</si>
  <si>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</si>
  <si>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</si>
  <si>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</si>
  <si>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</si>
  <si>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</si>
  <si>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</si>
  <si>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</si>
  <si>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</si>
  <si>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</si>
  <si>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</si>
  <si>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</si>
  <si>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</si>
  <si>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</si>
  <si>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</si>
  <si>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</si>
  <si>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</si>
  <si>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</si>
  <si>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</si>
  <si>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</si>
  <si>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</si>
  <si>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</si>
  <si>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</si>
  <si>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</si>
  <si>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</si>
  <si>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</si>
  <si>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</si>
  <si>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</si>
  <si>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</si>
  <si>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</si>
  <si>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</si>
  <si>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</si>
  <si>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</si>
  <si>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</si>
  <si>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</si>
  <si>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</si>
  <si>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</si>
  <si>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</si>
  <si>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</si>
  <si>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</si>
  <si>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</si>
  <si>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</si>
  <si>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</si>
  <si>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</si>
  <si>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</si>
  <si>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</si>
  <si>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</si>
  <si>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</si>
  <si>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</si>
  <si>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</si>
  <si>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</si>
  <si>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</si>
  <si>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</si>
  <si>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</si>
  <si>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</si>
  <si>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</si>
  <si>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</si>
  <si>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</si>
  <si>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</si>
  <si>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</si>
  <si>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</si>
  <si>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</si>
  <si>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</si>
  <si>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</si>
  <si>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</si>
  <si>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</si>
  <si>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</si>
  <si>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</si>
  <si>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</si>
  <si>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</si>
  <si>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</si>
  <si>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</si>
  <si>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</si>
  <si>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</si>
  <si>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</si>
  <si>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</si>
  <si>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</si>
  <si>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</si>
  <si>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</si>
  <si>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</si>
  <si>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</si>
  <si>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</si>
  <si>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</si>
  <si>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</si>
  <si>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</si>
  <si>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</si>
  <si>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</si>
  <si>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</si>
  <si>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</si>
  <si>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</si>
  <si>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</si>
  <si>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</si>
  <si>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</si>
  <si>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</si>
  <si>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</si>
  <si>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</si>
  <si>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</si>
  <si>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</si>
  <si>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</si>
  <si>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</si>
  <si>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</si>
  <si>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</si>
  <si>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</si>
  <si>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</si>
  <si>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</si>
  <si>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</si>
  <si>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</si>
  <si>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</si>
  <si>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</si>
  <si>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</si>
  <si>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</si>
  <si>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</si>
  <si>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</si>
  <si>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</si>
  <si>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</si>
  <si>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</si>
  <si>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</si>
  <si>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</si>
  <si>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</si>
  <si>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</si>
  <si>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</si>
  <si>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</si>
  <si>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</si>
  <si>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</si>
  <si>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</si>
  <si>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</si>
  <si>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</si>
  <si>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</si>
  <si>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</si>
  <si>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</si>
  <si>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</si>
  <si>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</si>
  <si>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</si>
  <si>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</si>
  <si>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</si>
  <si>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</si>
  <si>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</si>
  <si>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</si>
  <si>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</si>
  <si>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</si>
  <si>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</si>
  <si>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</si>
  <si>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</si>
  <si>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</si>
  <si>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</si>
  <si>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</si>
  <si>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</si>
  <si>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</si>
  <si>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</si>
  <si>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</si>
  <si>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</si>
  <si>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</si>
  <si>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</si>
  <si>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</si>
  <si>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</si>
  <si>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</si>
  <si>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</si>
  <si>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</si>
  <si>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</si>
  <si>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</si>
  <si>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</si>
  <si>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</si>
  <si>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</si>
  <si>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</si>
  <si>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</si>
  <si>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</si>
  <si>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</si>
  <si>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</si>
  <si>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</si>
  <si>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</si>
  <si>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</si>
  <si>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</si>
  <si>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</si>
  <si>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</si>
  <si>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</si>
  <si>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</si>
  <si>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</si>
  <si>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</si>
  <si>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</si>
  <si>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</si>
  <si>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</si>
  <si>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</si>
  <si>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</si>
  <si>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</si>
  <si>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</si>
  <si>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</si>
  <si>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</si>
  <si>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</si>
  <si>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</si>
  <si>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</si>
  <si>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</si>
  <si>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</si>
  <si>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</si>
  <si>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</si>
  <si>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</si>
  <si>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</si>
  <si>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</si>
  <si>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</si>
  <si>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</si>
  <si>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</si>
  <si>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</si>
  <si>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</si>
  <si>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</si>
  <si>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</si>
  <si>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</si>
  <si>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</si>
  <si>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</si>
  <si>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</si>
  <si>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</si>
  <si>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</si>
  <si>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</si>
  <si>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</si>
  <si>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</si>
  <si>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</si>
  <si>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</si>
  <si>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</si>
  <si>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</si>
  <si>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</si>
  <si>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</si>
  <si>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</si>
  <si>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</si>
  <si>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</si>
  <si>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</si>
  <si>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</si>
  <si>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</si>
  <si>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</si>
  <si>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</si>
  <si>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</si>
  <si>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</si>
  <si>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</si>
  <si>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</si>
  <si>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</si>
  <si>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</si>
  <si>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</si>
  <si>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</si>
  <si>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</si>
  <si>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</si>
  <si>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</si>
  <si>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</si>
  <si>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</si>
  <si>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</si>
  <si>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</si>
  <si>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</si>
  <si>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</si>
  <si>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</si>
  <si>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</si>
  <si>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</si>
  <si>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</si>
  <si>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</si>
  <si>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</si>
  <si>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</si>
  <si>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</si>
  <si>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</si>
  <si>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</si>
  <si>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</si>
  <si>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</si>
  <si>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</si>
  <si>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</si>
  <si>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</si>
  <si>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</si>
  <si>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</si>
  <si>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</si>
  <si>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</si>
  <si>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</si>
  <si>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</si>
  <si>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</si>
  <si>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</si>
  <si>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</si>
  <si>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</si>
  <si>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</si>
  <si>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</si>
  <si>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</si>
  <si>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</si>
  <si>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</si>
  <si>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</si>
  <si>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</si>
  <si>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</si>
  <si>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</si>
  <si>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</si>
  <si>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</si>
  <si>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</si>
  <si>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</si>
  <si>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</si>
  <si>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</si>
  <si>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</si>
  <si>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</si>
  <si>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</si>
  <si>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</si>
  <si>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</si>
  <si>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</si>
  <si>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</si>
  <si>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</si>
  <si>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</si>
  <si>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</si>
  <si>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</si>
  <si>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</si>
  <si>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</si>
  <si>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</si>
  <si>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</si>
  <si>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</si>
  <si>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</si>
  <si>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</si>
  <si>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</si>
  <si>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</si>
  <si>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</si>
  <si>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</si>
  <si>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</si>
  <si>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</si>
  <si>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</si>
  <si>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</si>
  <si>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</si>
  <si>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</si>
  <si>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</si>
  <si>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</si>
  <si>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</si>
  <si>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</si>
  <si>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</si>
  <si>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</si>
  <si>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</si>
  <si>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</si>
  <si>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</si>
  <si>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</si>
  <si>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</si>
  <si>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</si>
  <si>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</si>
  <si>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</si>
  <si>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</si>
  <si>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</si>
  <si>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</si>
  <si>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</si>
  <si>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</si>
  <si>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</si>
  <si>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</si>
  <si>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</si>
  <si>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</si>
  <si>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</si>
  <si>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</si>
  <si>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</si>
  <si>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</si>
  <si>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</si>
  <si>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</si>
  <si>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</si>
  <si>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</si>
  <si>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</si>
  <si>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</si>
  <si>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</si>
  <si>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</si>
  <si>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</si>
  <si>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</si>
  <si>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</si>
  <si>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</si>
  <si>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</si>
  <si>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</si>
  <si>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</si>
  <si>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</si>
  <si>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</si>
  <si>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</si>
  <si>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</si>
  <si>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</si>
  <si>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</si>
  <si>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</si>
  <si>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</si>
  <si>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</si>
  <si>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</si>
  <si>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</si>
  <si>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</si>
  <si>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</si>
  <si>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</si>
  <si>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</si>
  <si>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</si>
  <si>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</si>
  <si>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</si>
  <si>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</si>
  <si>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</si>
  <si>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</si>
  <si>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</si>
  <si>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</si>
  <si>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</si>
  <si>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</si>
  <si>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</si>
  <si>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</si>
  <si>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</si>
  <si>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</si>
  <si>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</si>
  <si>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</si>
  <si>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</si>
  <si>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</si>
  <si>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</si>
  <si>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</si>
  <si>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</si>
  <si>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</si>
  <si>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</si>
  <si>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</si>
  <si>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</si>
  <si>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</si>
  <si>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</si>
  <si>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</si>
  <si>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</si>
  <si>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</si>
  <si>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</si>
  <si>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</si>
  <si>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</si>
  <si>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</si>
  <si>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</si>
  <si>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</si>
  <si>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</si>
  <si>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</si>
  <si>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</si>
  <si>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</si>
  <si>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</si>
  <si>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</si>
  <si>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</si>
  <si>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</si>
  <si>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</si>
  <si>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</si>
  <si>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</si>
  <si>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</si>
  <si>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</si>
  <si>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</si>
  <si>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</si>
  <si>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</si>
  <si>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</si>
  <si>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</si>
  <si>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</si>
  <si>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</si>
  <si>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</si>
  <si>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</si>
  <si>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</si>
  <si>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</si>
  <si>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</si>
  <si>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</si>
  <si>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</si>
  <si>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</si>
  <si>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</si>
  <si>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</si>
  <si>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</si>
  <si>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</si>
  <si>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</si>
  <si>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</si>
  <si>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</si>
  <si>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</si>
  <si>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</si>
  <si>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</si>
  <si>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</si>
  <si>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</si>
  <si>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</si>
  <si>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</si>
  <si>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</si>
  <si>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</si>
  <si>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</si>
  <si>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</si>
  <si>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</si>
  <si>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</si>
  <si>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</si>
  <si>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</si>
  <si>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</si>
  <si>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</si>
  <si>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</si>
  <si>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</si>
  <si>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</si>
  <si>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</si>
  <si>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</si>
  <si>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</si>
  <si>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</si>
  <si>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</si>
  <si>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</si>
  <si>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</si>
  <si>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</si>
  <si>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</si>
  <si>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</si>
  <si>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</si>
  <si>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</si>
  <si>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</si>
  <si>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</si>
  <si>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</si>
  <si>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</si>
  <si>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</si>
  <si>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</si>
  <si>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</si>
  <si>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</si>
  <si>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</si>
  <si>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</si>
  <si>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</si>
  <si>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</si>
  <si>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</si>
  <si>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</si>
  <si>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</si>
  <si>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</si>
  <si>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</si>
  <si>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</si>
  <si>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</si>
  <si>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</si>
  <si>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</si>
  <si>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</si>
  <si>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</si>
  <si>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</si>
  <si>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</si>
  <si>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</si>
  <si>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</si>
  <si>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</si>
  <si>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</si>
  <si>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</si>
  <si>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</si>
  <si>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</si>
  <si>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</si>
  <si>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</si>
  <si>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</si>
  <si>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</si>
  <si>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</si>
  <si>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</si>
  <si>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</si>
  <si>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</si>
  <si>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</si>
  <si>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</si>
  <si>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</si>
  <si>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</si>
  <si>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</si>
  <si>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</si>
  <si>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</si>
  <si>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</si>
  <si>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</si>
  <si>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</si>
  <si>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</si>
  <si>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</si>
  <si>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</si>
  <si>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</si>
  <si>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</si>
  <si>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</si>
  <si>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</si>
  <si>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</si>
  <si>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</si>
  <si>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</si>
  <si>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</si>
  <si>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</si>
  <si>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</si>
  <si>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</si>
  <si>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</si>
  <si>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</si>
  <si>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</si>
  <si>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</si>
  <si>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</si>
  <si>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</si>
  <si>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</si>
  <si>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</si>
  <si>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</si>
  <si>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</si>
  <si>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</si>
  <si>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</si>
  <si>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</si>
  <si>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</si>
  <si>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</si>
  <si>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</si>
  <si>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</si>
  <si>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</si>
  <si>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</si>
  <si>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</si>
  <si>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</si>
  <si>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</si>
  <si>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</si>
  <si>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</si>
  <si>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</si>
  <si>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</si>
  <si>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</si>
  <si>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</si>
  <si>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</si>
  <si>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</si>
  <si>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</si>
  <si>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</si>
  <si>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</si>
  <si>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</si>
  <si>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</si>
  <si>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</si>
  <si>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</si>
  <si>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</si>
  <si>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</si>
  <si>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</si>
  <si>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</si>
  <si>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</si>
  <si>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</si>
  <si>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</si>
  <si>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</si>
  <si>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</si>
  <si>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</si>
  <si>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</si>
  <si>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</si>
  <si>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</si>
  <si>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</si>
  <si>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</si>
  <si>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</si>
  <si>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</si>
  <si>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</si>
  <si>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</si>
  <si>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</si>
  <si>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</si>
  <si>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</si>
  <si>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</si>
  <si>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</si>
  <si>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</si>
  <si>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</si>
  <si>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</si>
  <si>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</si>
  <si>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</si>
  <si>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</si>
  <si>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</si>
  <si>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</si>
  <si>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</si>
  <si>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</si>
  <si>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</si>
  <si>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</si>
  <si>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</si>
  <si>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</si>
  <si>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</si>
  <si>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</si>
  <si>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</si>
  <si>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</si>
  <si>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</si>
  <si>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</si>
  <si>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</si>
  <si>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</si>
  <si>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</si>
  <si>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</si>
  <si>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</si>
  <si>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</si>
  <si>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</si>
  <si>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</si>
  <si>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</si>
  <si>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</si>
  <si>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</si>
  <si>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</si>
  <si>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</si>
  <si>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</si>
  <si>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</si>
  <si>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</si>
  <si>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</si>
  <si>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</si>
  <si>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</si>
  <si>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</si>
  <si>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</si>
  <si>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</si>
  <si>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</si>
  <si>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</si>
  <si>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</si>
  <si>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</si>
  <si>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</si>
  <si>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</si>
  <si>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</si>
  <si>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</si>
  <si>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</si>
  <si>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</si>
  <si>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</si>
  <si>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</si>
  <si>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</si>
  <si>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</si>
  <si>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</si>
  <si>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</si>
  <si>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</si>
  <si>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</si>
  <si>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</si>
  <si>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</si>
  <si>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</si>
  <si>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</si>
  <si>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</si>
  <si>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</si>
  <si>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</si>
  <si>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</si>
  <si>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</si>
  <si>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</si>
  <si>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</si>
  <si>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</si>
  <si>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</si>
  <si>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</si>
  <si>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</si>
  <si>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</si>
  <si>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</si>
  <si>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</si>
  <si>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</si>
  <si>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</si>
  <si>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</si>
  <si>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</si>
  <si>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</si>
  <si>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</si>
  <si>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</si>
  <si>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</si>
  <si>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</si>
  <si>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</si>
  <si>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</si>
  <si>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</si>
  <si>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</si>
  <si>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</si>
  <si>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</si>
  <si>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</si>
  <si>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</si>
  <si>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</si>
  <si>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</si>
  <si>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</si>
  <si>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</si>
  <si>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</si>
  <si>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</si>
  <si>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</si>
  <si>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</si>
  <si>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</si>
  <si>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</si>
  <si>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</si>
  <si>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</si>
  <si>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</si>
  <si>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</si>
  <si>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</si>
  <si>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</si>
  <si>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</si>
  <si>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</si>
  <si>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</si>
  <si>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</si>
  <si>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</si>
  <si>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</si>
  <si>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</si>
  <si>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</si>
  <si>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</si>
  <si>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</si>
  <si>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</si>
  <si>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</si>
  <si>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</si>
  <si>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</si>
  <si>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</si>
  <si>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</si>
  <si>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</si>
  <si>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</si>
  <si>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</si>
  <si>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</si>
  <si>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</si>
  <si>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</si>
  <si>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</si>
  <si>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</si>
  <si>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</si>
  <si>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</si>
  <si>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</si>
  <si>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</si>
  <si>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</si>
  <si>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</si>
  <si>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</si>
  <si>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</si>
  <si>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</si>
  <si>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</si>
  <si>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</si>
  <si>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</si>
  <si>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</si>
  <si>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</si>
  <si>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</si>
  <si>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</si>
  <si>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</si>
  <si>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</si>
  <si>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</si>
  <si>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</si>
  <si>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</si>
  <si>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</si>
  <si>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</si>
  <si>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</si>
  <si>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</si>
  <si>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</si>
  <si>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</si>
  <si>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</si>
  <si>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</si>
  <si>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</si>
  <si>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</si>
  <si>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</si>
  <si>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</si>
  <si>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</si>
  <si>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</si>
  <si>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</si>
  <si>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</si>
  <si>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</si>
  <si>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</si>
  <si>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</si>
  <si>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</si>
  <si>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</si>
  <si>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</si>
  <si>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</si>
  <si>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</si>
  <si>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</si>
  <si>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</si>
  <si>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</si>
  <si>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</si>
  <si>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</si>
  <si>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</si>
  <si>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</si>
  <si>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</si>
  <si>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</si>
  <si>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</si>
  <si>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</si>
  <si>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</si>
  <si>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</si>
  <si>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</si>
  <si>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</si>
  <si>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</si>
  <si>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</si>
  <si>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</si>
  <si>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</si>
  <si>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</si>
  <si>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</si>
  <si>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</si>
  <si>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</si>
  <si>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</si>
  <si>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</si>
  <si>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</si>
  <si>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</si>
  <si>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</si>
  <si>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</si>
  <si>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</si>
  <si>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</si>
  <si>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</si>
  <si>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</si>
  <si>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</si>
  <si>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</si>
  <si>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</si>
  <si>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</si>
  <si>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</si>
  <si>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</si>
  <si>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</si>
  <si>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</si>
  <si>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</si>
  <si>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</si>
  <si>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</si>
  <si>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</si>
  <si>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</si>
  <si>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</si>
  <si>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</si>
  <si>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</si>
  <si>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</si>
  <si>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</si>
  <si>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</si>
  <si>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</si>
  <si>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</si>
  <si>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</si>
  <si>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</si>
  <si>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</si>
  <si>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</si>
  <si>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</si>
  <si>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</si>
  <si>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</si>
  <si>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</si>
  <si>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</si>
  <si>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</si>
  <si>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</si>
  <si>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</si>
  <si>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</si>
  <si>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</si>
  <si>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</si>
  <si>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</si>
  <si>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</si>
  <si>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</si>
  <si>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</si>
  <si>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</si>
  <si>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</si>
  <si>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</si>
  <si>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</si>
  <si>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</si>
  <si>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</si>
  <si>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</si>
  <si>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</si>
  <si>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</si>
  <si>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</si>
  <si>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</si>
  <si>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</si>
  <si>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</si>
  <si>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</si>
  <si>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</si>
  <si>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</si>
  <si>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</si>
  <si>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</si>
  <si>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</si>
  <si>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</si>
  <si>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</si>
  <si>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</si>
  <si>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</si>
  <si>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</si>
  <si>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</si>
  <si>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</si>
  <si>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</si>
  <si>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</si>
  <si>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</si>
  <si>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</si>
  <si>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</si>
  <si>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</si>
  <si>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</si>
  <si>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</si>
  <si>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</si>
  <si>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</si>
  <si>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</si>
  <si>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</si>
  <si>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</si>
  <si>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</si>
  <si>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</si>
  <si>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</si>
  <si>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</si>
  <si>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</si>
  <si>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</si>
  <si>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</si>
  <si>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</si>
  <si>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</si>
  <si>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</si>
  <si>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</si>
  <si>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</si>
  <si>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</si>
  <si>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</si>
  <si>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</si>
  <si>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</si>
  <si>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</si>
  <si>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</si>
  <si>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</si>
  <si>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</si>
  <si>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</si>
  <si>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</si>
  <si>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</si>
  <si>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</si>
  <si>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</si>
  <si>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</si>
  <si>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</si>
  <si>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</si>
  <si>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</si>
  <si>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</si>
  <si>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</si>
  <si>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</si>
  <si>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</si>
  <si>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</si>
  <si>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</si>
  <si>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</si>
  <si>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</si>
  <si>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</si>
  <si>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</si>
  <si>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</si>
  <si>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</si>
  <si>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</si>
  <si>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</si>
  <si>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</si>
  <si>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</si>
  <si>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</si>
  <si>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</si>
  <si>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</si>
  <si>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</si>
  <si>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</si>
  <si>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</si>
  <si>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</si>
  <si>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</si>
  <si>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</si>
  <si>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</si>
  <si>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</si>
  <si>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</si>
  <si>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</si>
  <si>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</si>
  <si>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</si>
  <si>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</si>
  <si>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</si>
  <si>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</si>
  <si>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</si>
  <si>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</si>
  <si>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</si>
  <si>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</si>
  <si>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</si>
  <si>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</si>
  <si>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</si>
  <si>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</si>
  <si>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</si>
  <si>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</si>
  <si>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</si>
  <si>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</si>
  <si>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</si>
  <si>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</si>
  <si>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</si>
  <si>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</si>
  <si>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</si>
  <si>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</si>
  <si>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</si>
  <si>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</si>
  <si>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</si>
  <si>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</si>
  <si>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</si>
  <si>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</si>
  <si>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</si>
  <si>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</si>
  <si>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</si>
  <si>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</si>
  <si>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</si>
  <si>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</si>
  <si>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</si>
  <si>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</si>
  <si>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</si>
  <si>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</si>
  <si>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</si>
  <si>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</si>
  <si>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</si>
  <si>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</si>
  <si>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</si>
  <si>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</si>
  <si>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</si>
  <si>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</si>
  <si>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</si>
  <si>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</si>
  <si>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</si>
  <si>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</si>
  <si>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</si>
  <si>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</si>
  <si>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</si>
  <si>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</si>
  <si>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</si>
  <si>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</si>
  <si>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</si>
  <si>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</si>
  <si>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</si>
  <si>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</si>
  <si>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</si>
  <si>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</si>
  <si>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</si>
  <si>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</si>
  <si>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</si>
  <si>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</si>
  <si>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</si>
  <si>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</si>
  <si>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</si>
  <si>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</si>
  <si>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</si>
  <si>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</si>
  <si>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</si>
  <si>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</si>
  <si>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</si>
  <si>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</si>
  <si>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</si>
  <si>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</si>
  <si>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</si>
  <si>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</si>
  <si>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</si>
  <si>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</si>
  <si>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</si>
  <si>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</si>
  <si>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</si>
  <si>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</si>
  <si>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</si>
  <si>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</si>
  <si>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</si>
  <si>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</si>
  <si>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</si>
  <si>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</si>
  <si>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</si>
  <si>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</si>
  <si>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</si>
  <si>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</si>
  <si>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</si>
  <si>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</si>
  <si>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</si>
  <si>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</si>
  <si>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</si>
  <si>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</si>
  <si>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</si>
  <si>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</si>
  <si>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</si>
  <si>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</si>
  <si>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</si>
  <si>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</si>
  <si>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</si>
  <si>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</si>
  <si>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</si>
  <si>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</si>
  <si>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</si>
  <si>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</si>
  <si>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</si>
  <si>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</si>
  <si>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</si>
  <si>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</si>
  <si>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</si>
  <si>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</si>
  <si>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</si>
  <si>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</si>
  <si>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</si>
  <si>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</si>
  <si>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</si>
  <si>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</si>
  <si>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</si>
  <si>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</si>
  <si>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</si>
  <si>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</si>
  <si>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</si>
  <si>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</si>
  <si>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</si>
  <si>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</si>
  <si>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</si>
  <si>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</si>
  <si>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</si>
  <si>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</si>
  <si>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</si>
  <si>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</si>
  <si>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</si>
  <si>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</si>
  <si>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</si>
  <si>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</si>
  <si>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</si>
  <si>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</si>
  <si>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</si>
  <si>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</si>
  <si>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</si>
  <si>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</si>
  <si>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</si>
  <si>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</si>
  <si>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</si>
  <si>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</si>
  <si>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</si>
  <si>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</si>
  <si>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</si>
  <si>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</si>
  <si>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</si>
  <si>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</si>
  <si>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</si>
  <si>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</si>
  <si>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</si>
  <si>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</si>
  <si>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</si>
  <si>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</si>
  <si>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</si>
  <si>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</si>
  <si>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</si>
  <si>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</si>
  <si>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</si>
  <si>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</si>
  <si>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</si>
  <si>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</si>
  <si>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</si>
  <si>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</si>
  <si>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</si>
  <si>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</si>
  <si>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</si>
  <si>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</si>
  <si>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</si>
  <si>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</si>
  <si>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</si>
  <si>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</si>
  <si>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</si>
  <si>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</si>
  <si>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</si>
  <si>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</si>
  <si>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</si>
  <si>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</si>
  <si>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</si>
  <si>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</si>
  <si>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</si>
  <si>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</si>
  <si>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</si>
  <si>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</si>
  <si>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</si>
  <si>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</si>
  <si>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</si>
  <si>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</si>
  <si>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</si>
  <si>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</si>
  <si>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</si>
  <si>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</si>
  <si>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</si>
  <si>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</si>
  <si>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</si>
  <si>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</si>
  <si>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</si>
  <si>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</si>
  <si>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</si>
  <si>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</si>
  <si>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</si>
  <si>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</si>
  <si>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</si>
  <si>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</si>
  <si>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</si>
  <si>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</si>
  <si>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</si>
  <si>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</si>
  <si>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</si>
  <si>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</si>
  <si>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</si>
  <si>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</si>
  <si>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</si>
  <si>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</si>
  <si>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</si>
  <si>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</si>
  <si>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</si>
  <si>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</si>
  <si>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</si>
  <si>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</si>
  <si>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</si>
  <si>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</si>
  <si>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</si>
  <si>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</si>
  <si>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</si>
  <si>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</si>
  <si>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</si>
  <si>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</si>
  <si>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</si>
  <si>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</si>
  <si>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</si>
  <si>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</si>
  <si>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</si>
  <si>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</si>
  <si>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</si>
  <si>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</si>
  <si>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</si>
  <si>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</si>
  <si>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</si>
  <si>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</si>
  <si>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</si>
  <si>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</si>
  <si>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</si>
  <si>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</si>
  <si>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</si>
  <si>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</si>
  <si>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</si>
  <si>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</si>
  <si>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</si>
  <si>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</si>
  <si>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</si>
  <si>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</si>
  <si>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</si>
  <si>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</si>
  <si>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</si>
  <si>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</si>
  <si>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</si>
  <si>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</si>
  <si>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</si>
  <si>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</si>
  <si>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</si>
  <si>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</si>
  <si>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</si>
  <si>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</si>
  <si>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</si>
  <si>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</si>
  <si>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</si>
  <si>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</si>
  <si>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</si>
  <si>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</si>
  <si>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</si>
  <si>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</si>
  <si>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</si>
  <si>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</si>
  <si>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</si>
  <si>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</si>
  <si>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</si>
  <si>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</si>
  <si>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</si>
  <si>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</si>
  <si>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</si>
  <si>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</si>
  <si>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</si>
  <si>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</si>
  <si>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</si>
  <si>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</si>
  <si>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</si>
  <si>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</si>
  <si>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</si>
  <si>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</si>
  <si>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</si>
  <si>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</si>
  <si>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</si>
  <si>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</si>
  <si>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</si>
  <si>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</si>
  <si>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</si>
  <si>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</si>
  <si>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</si>
  <si>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</si>
  <si>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</si>
  <si>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</si>
  <si>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</si>
  <si>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</si>
  <si>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</si>
  <si>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</si>
  <si>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</si>
  <si>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</si>
  <si>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</si>
  <si>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</si>
  <si>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</si>
  <si>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</si>
  <si>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</si>
  <si>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</si>
  <si>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</si>
  <si>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</si>
  <si>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</si>
  <si>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</si>
  <si>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</si>
  <si>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</si>
  <si>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</si>
  <si>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</si>
  <si>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</si>
  <si>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</si>
  <si>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</si>
  <si>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</si>
  <si>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</si>
  <si>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</si>
  <si>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</si>
  <si>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</si>
  <si>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</si>
  <si>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</si>
  <si>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</si>
  <si>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</si>
  <si>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</si>
  <si>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</si>
  <si>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</si>
  <si>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</si>
  <si>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</si>
  <si>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</si>
  <si>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</si>
  <si>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</si>
  <si>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</si>
  <si>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</si>
  <si>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</si>
  <si>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</si>
  <si>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</si>
  <si>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</si>
  <si>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</si>
  <si>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</si>
  <si>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</si>
  <si>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</si>
  <si>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</si>
  <si>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</si>
  <si>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</si>
  <si>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</si>
  <si>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</si>
  <si>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</si>
  <si>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</si>
  <si>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</si>
  <si>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</si>
  <si>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</si>
  <si>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</si>
  <si>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</si>
  <si>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</si>
  <si>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</si>
  <si>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</si>
  <si>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</si>
  <si>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</si>
  <si>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</si>
  <si>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</si>
  <si>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</si>
  <si>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</si>
  <si>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</si>
  <si>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</si>
  <si>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</si>
  <si>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</si>
  <si>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</si>
  <si>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</si>
  <si>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</si>
  <si>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</si>
  <si>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</si>
  <si>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</si>
  <si>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</si>
  <si>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</si>
  <si>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</si>
  <si>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</si>
  <si>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</si>
  <si>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</si>
  <si>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</si>
  <si>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</si>
  <si>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</si>
  <si>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</si>
  <si>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</si>
  <si>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</si>
  <si>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</si>
  <si>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</si>
  <si>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</si>
  <si>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</si>
  <si>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</si>
  <si>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</si>
  <si>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</si>
  <si>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</si>
  <si>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</si>
  <si>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</si>
  <si>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</si>
  <si>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</si>
  <si>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</si>
  <si>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</si>
  <si>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</si>
  <si>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</si>
  <si>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</si>
  <si>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</si>
  <si>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</si>
  <si>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</si>
  <si>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</si>
  <si>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</si>
  <si>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</si>
  <si>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</si>
  <si>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</si>
  <si>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</si>
  <si>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</si>
  <si>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</si>
  <si>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</si>
  <si>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</si>
  <si>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</si>
  <si>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</si>
  <si>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</si>
  <si>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</si>
  <si>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</si>
  <si>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</si>
  <si>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</si>
  <si>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</si>
  <si>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</si>
  <si>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</si>
  <si>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</si>
  <si>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</si>
  <si>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</si>
  <si>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</si>
  <si>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</si>
  <si>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</si>
  <si>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</si>
  <si>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</si>
  <si>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</si>
  <si>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</si>
  <si>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</si>
  <si>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</si>
  <si>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</si>
  <si>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</si>
  <si>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</si>
  <si>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</si>
  <si>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</si>
  <si>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</si>
  <si>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</si>
  <si>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</si>
  <si>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</si>
  <si>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</si>
  <si>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</si>
  <si>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</si>
  <si>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</si>
  <si>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</si>
  <si>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</si>
  <si>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</si>
  <si>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</si>
  <si>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</si>
  <si>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</si>
  <si>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</si>
  <si>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</si>
  <si>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</si>
  <si>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</si>
  <si>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</si>
  <si>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</si>
  <si>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</si>
  <si>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</si>
  <si>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</si>
  <si>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</si>
  <si>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</si>
  <si>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</si>
  <si>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</si>
  <si>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</si>
  <si>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</si>
  <si>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</si>
  <si>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</si>
  <si>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</si>
  <si>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</si>
  <si>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</si>
  <si>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</si>
  <si>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</si>
  <si>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</si>
  <si>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</si>
  <si>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</si>
  <si>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</si>
  <si>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</si>
  <si>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</si>
  <si>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</si>
  <si>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</si>
  <si>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</si>
  <si>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</si>
  <si>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</si>
  <si>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</si>
  <si>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</si>
  <si>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</si>
  <si>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</si>
  <si>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</si>
  <si>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</si>
  <si>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</si>
  <si>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</si>
  <si>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</si>
  <si>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</si>
  <si>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</si>
  <si>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</si>
  <si>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</si>
  <si>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</si>
  <si>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</si>
  <si>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</si>
  <si>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</si>
  <si>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</si>
  <si>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</si>
  <si>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</si>
  <si>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</si>
  <si>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</si>
  <si>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</si>
  <si>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</si>
  <si>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</si>
  <si>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</si>
  <si>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</si>
  <si>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</si>
  <si>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</si>
  <si>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</si>
  <si>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</si>
  <si>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</si>
  <si>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</si>
  <si>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</si>
  <si>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</si>
  <si>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</si>
  <si>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</si>
  <si>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</si>
  <si>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</si>
  <si>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</si>
  <si>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</si>
  <si>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</si>
  <si>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</si>
  <si>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</si>
  <si>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</si>
  <si>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</si>
  <si>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</si>
  <si>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</si>
  <si>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</si>
  <si>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</si>
  <si>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</si>
  <si>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</si>
  <si>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</si>
  <si>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</si>
  <si>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</si>
  <si>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</si>
  <si>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</si>
  <si>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</si>
  <si>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</si>
  <si>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</si>
  <si>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</si>
  <si>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</si>
  <si>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</si>
  <si>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</si>
  <si>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</si>
  <si>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</si>
  <si>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</si>
  <si>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</si>
  <si>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</si>
  <si>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</si>
  <si>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</si>
  <si>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</si>
  <si>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</si>
  <si>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</si>
  <si>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</si>
  <si>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</si>
  <si>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</si>
  <si>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</si>
  <si>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</si>
  <si>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</si>
  <si>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</si>
  <si>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</si>
  <si>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</si>
  <si>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</si>
  <si>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</si>
  <si>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</si>
  <si>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</si>
  <si>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</si>
  <si>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</si>
  <si>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</si>
  <si>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</si>
  <si>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</si>
  <si>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</si>
  <si>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</si>
  <si>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</si>
  <si>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</si>
  <si>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</si>
  <si>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</si>
  <si>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</si>
  <si>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</si>
  <si>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</si>
  <si>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</si>
  <si>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</si>
  <si>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</si>
  <si>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</si>
  <si>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</si>
  <si>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</si>
  <si>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</si>
  <si>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</si>
  <si>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</si>
  <si>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</si>
  <si>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</si>
  <si>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</si>
  <si>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</si>
  <si>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</si>
  <si>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</si>
  <si>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</si>
  <si>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</si>
  <si>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</si>
  <si>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</si>
  <si>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</si>
  <si>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</si>
  <si>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</si>
  <si>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</si>
  <si>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</si>
  <si>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</si>
  <si>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</si>
  <si>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</si>
  <si>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</si>
  <si>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</si>
  <si>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</si>
  <si>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</si>
  <si>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</si>
  <si>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</si>
  <si>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</si>
  <si>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</si>
  <si>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</si>
  <si>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</si>
  <si>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</si>
  <si>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</si>
  <si>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</si>
  <si>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</si>
  <si>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</si>
  <si>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</si>
  <si>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</si>
  <si>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</si>
  <si>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</si>
  <si>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</si>
  <si>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</si>
  <si>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</si>
  <si>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</si>
  <si>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</si>
  <si>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</si>
  <si>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</si>
  <si>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</si>
  <si>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</si>
  <si>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</si>
  <si>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</si>
  <si>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</si>
  <si>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</si>
  <si>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</si>
  <si>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</si>
  <si>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</si>
  <si>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</si>
  <si>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</si>
  <si>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</si>
  <si>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</si>
  <si>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</si>
  <si>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</si>
  <si>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</si>
  <si>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</si>
  <si>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</si>
  <si>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</si>
  <si>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</si>
  <si>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</si>
  <si>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</si>
  <si>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</si>
  <si>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</si>
  <si>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</si>
  <si>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</si>
  <si>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</si>
  <si>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</si>
  <si>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</si>
  <si>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</si>
  <si>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</si>
  <si>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</si>
  <si>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</si>
  <si>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</si>
  <si>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</si>
  <si>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</si>
  <si>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</si>
  <si>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</si>
  <si>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</si>
  <si>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</si>
  <si>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</si>
  <si>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</si>
  <si>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</si>
  <si>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</si>
  <si>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</si>
  <si>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</si>
  <si>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</si>
  <si>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</si>
  <si>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</si>
  <si>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</si>
  <si>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</si>
  <si>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</si>
  <si>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</si>
  <si>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</si>
  <si>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</si>
  <si>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</si>
  <si>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</si>
  <si>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</si>
  <si>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</si>
  <si>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</si>
  <si>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</si>
  <si>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</si>
  <si>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</si>
  <si>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</si>
  <si>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</si>
  <si>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</si>
  <si>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</si>
  <si>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</si>
  <si>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</si>
  <si>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</si>
  <si>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</si>
  <si>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</si>
  <si>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</si>
  <si>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</si>
  <si>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</si>
  <si>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</si>
  <si>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</si>
  <si>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</si>
  <si>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</si>
  <si>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</si>
  <si>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</si>
  <si>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</si>
  <si>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</si>
  <si>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</si>
  <si>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</si>
  <si>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</si>
  <si>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</si>
  <si>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</si>
  <si>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</si>
  <si>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</si>
  <si>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</si>
  <si>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</si>
  <si>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</si>
  <si>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</si>
  <si>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</si>
  <si>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</si>
  <si>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</si>
  <si>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</si>
  <si>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</si>
  <si>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</si>
  <si>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</si>
  <si>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</si>
  <si>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</si>
  <si>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</si>
  <si>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</si>
  <si>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</si>
  <si>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</si>
  <si>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</si>
  <si>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</si>
  <si>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</si>
  <si>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</si>
  <si>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</si>
  <si>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</si>
  <si>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</si>
  <si>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</si>
  <si>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</si>
  <si>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</si>
  <si>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</si>
  <si>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</si>
  <si>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</si>
  <si>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</si>
  <si>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</si>
  <si>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</si>
  <si>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</si>
  <si>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</si>
  <si>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</si>
  <si>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</si>
  <si>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</si>
  <si>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</si>
  <si>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</si>
  <si>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</si>
  <si>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</si>
  <si>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</si>
  <si>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</si>
  <si>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</si>
  <si>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</si>
  <si>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</si>
  <si>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</si>
  <si>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</si>
  <si>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</si>
  <si>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</si>
  <si>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</si>
  <si>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</si>
  <si>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</si>
  <si>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</si>
  <si>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</si>
  <si>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</si>
  <si>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</si>
  <si>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</si>
  <si>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</si>
  <si>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</si>
  <si>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</si>
  <si>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</si>
  <si>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</si>
  <si>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</si>
  <si>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</si>
  <si>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</si>
  <si>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</si>
  <si>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</si>
  <si>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</si>
  <si>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</si>
  <si>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</si>
  <si>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</si>
  <si>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</si>
  <si>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</si>
  <si>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</si>
  <si>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</si>
  <si>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</si>
  <si>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</si>
  <si>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</si>
  <si>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</si>
  <si>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</si>
  <si>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</si>
  <si>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</si>
  <si>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</si>
  <si>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</si>
  <si>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</si>
  <si>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</si>
  <si>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</si>
  <si>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</si>
  <si>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</si>
  <si>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</si>
  <si>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</si>
  <si>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</si>
  <si>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</si>
  <si>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</si>
  <si>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</si>
  <si>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</si>
  <si>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</si>
  <si>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</si>
  <si>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</si>
  <si>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</si>
  <si>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</si>
  <si>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</si>
  <si>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</si>
  <si>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</si>
  <si>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</si>
  <si>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</si>
  <si>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</si>
  <si>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</si>
  <si>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</si>
  <si>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</si>
  <si>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</si>
  <si>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</si>
  <si>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</si>
  <si>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</si>
  <si>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</si>
  <si>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</si>
  <si>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</si>
  <si>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</si>
  <si>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</si>
  <si>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</si>
  <si>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</si>
  <si>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</si>
  <si>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</si>
  <si>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</si>
  <si>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</si>
  <si>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</si>
  <si>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</si>
  <si>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</si>
  <si>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</si>
  <si>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</si>
  <si>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</si>
  <si>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</si>
  <si>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</si>
  <si>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</si>
  <si>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</si>
  <si>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</si>
  <si>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</si>
  <si>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</si>
  <si>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</si>
  <si>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</si>
  <si>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</si>
  <si>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</si>
  <si>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</si>
  <si>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</si>
  <si>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</si>
  <si>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</si>
  <si>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</si>
  <si>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</si>
  <si>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</si>
  <si>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</si>
  <si>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</si>
  <si>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</si>
  <si>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</si>
  <si>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</si>
  <si>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</si>
  <si>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</si>
  <si>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</si>
  <si>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</si>
  <si>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</si>
  <si>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</si>
  <si>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</si>
  <si>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</si>
  <si>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</si>
  <si>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</si>
  <si>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</si>
  <si>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</si>
  <si>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</si>
  <si>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</si>
  <si>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</si>
  <si>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</si>
  <si>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</si>
  <si>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</si>
  <si>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</si>
  <si>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</si>
  <si>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</si>
  <si>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</si>
  <si>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</si>
  <si>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</si>
  <si>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</si>
  <si>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</si>
  <si>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</si>
  <si>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</si>
  <si>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</si>
  <si>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</si>
  <si>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</si>
  <si>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</si>
  <si>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</si>
  <si>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</si>
  <si>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</si>
  <si>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</si>
  <si>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</si>
  <si>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</si>
  <si>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</si>
  <si>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</si>
  <si>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</si>
  <si>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</si>
  <si>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</si>
  <si>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</si>
  <si>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</si>
  <si>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</si>
  <si>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</si>
  <si>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</si>
  <si>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</si>
  <si>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</si>
  <si>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</si>
  <si>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</si>
  <si>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</si>
  <si>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</si>
  <si>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</si>
  <si>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</si>
  <si>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</si>
  <si>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</si>
  <si>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</si>
  <si>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</si>
  <si>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</si>
  <si>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</si>
  <si>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</si>
  <si>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</si>
  <si>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</si>
  <si>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</si>
  <si>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</si>
  <si>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</si>
  <si>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</si>
  <si>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</si>
  <si>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</si>
  <si>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</si>
  <si>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</si>
  <si>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</si>
  <si>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</si>
  <si>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</si>
  <si>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</si>
  <si>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</si>
  <si>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</si>
  <si>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</si>
  <si>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</si>
  <si>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</si>
  <si>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</si>
  <si>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</si>
  <si>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</si>
  <si>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</si>
  <si>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</si>
  <si>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</si>
  <si>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</si>
  <si>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</si>
  <si>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</si>
  <si>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</si>
  <si>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</si>
  <si>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</si>
  <si>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</si>
  <si>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</si>
  <si>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</si>
  <si>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</si>
  <si>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</si>
  <si>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</si>
  <si>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</si>
  <si>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</si>
  <si>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</si>
  <si>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</si>
  <si>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</si>
  <si>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</si>
  <si>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</si>
  <si>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</si>
  <si>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</si>
  <si>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</si>
  <si>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</si>
  <si>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</si>
  <si>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</si>
  <si>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</si>
  <si>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</si>
  <si>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</si>
  <si>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</si>
  <si>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</si>
  <si>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</si>
  <si>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</si>
  <si>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</si>
  <si>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</si>
  <si>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</si>
  <si>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</si>
  <si>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</si>
  <si>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</si>
  <si>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</si>
  <si>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</si>
  <si>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</si>
  <si>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</si>
  <si>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</si>
  <si>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</si>
  <si>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</si>
  <si>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</si>
  <si>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</si>
  <si>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</si>
  <si>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</si>
  <si>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</si>
  <si>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</si>
  <si>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</si>
  <si>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</si>
  <si>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</si>
  <si>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</si>
  <si>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</si>
  <si>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</si>
  <si>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</si>
  <si>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</si>
  <si>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</si>
  <si>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</si>
  <si>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</si>
  <si>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</si>
  <si>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</si>
  <si>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</si>
  <si>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</si>
  <si>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</si>
  <si>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</si>
  <si>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</si>
  <si>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</si>
  <si>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</si>
  <si>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</si>
  <si>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</si>
  <si>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</si>
  <si>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</si>
  <si>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</si>
  <si>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</si>
  <si>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</si>
  <si>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</si>
  <si>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</si>
  <si>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</si>
  <si>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</si>
  <si>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</si>
  <si>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</si>
  <si>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</si>
  <si>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</si>
  <si>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</si>
  <si>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</si>
  <si>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</si>
  <si>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</si>
  <si>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</si>
  <si>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</si>
  <si>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</si>
  <si>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</si>
  <si>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</si>
  <si>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</si>
  <si>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</si>
  <si>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</si>
  <si>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</si>
  <si>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</si>
  <si>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</si>
  <si>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</si>
  <si>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</si>
  <si>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</si>
  <si>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</si>
  <si>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</si>
  <si>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</si>
  <si>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</si>
  <si>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</si>
  <si>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</si>
  <si>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</si>
  <si>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</si>
  <si>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</si>
  <si>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</si>
  <si>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</si>
  <si>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</si>
  <si>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</si>
  <si>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</si>
  <si>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</si>
  <si>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</si>
  <si>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</si>
  <si>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</si>
  <si>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</si>
  <si>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</si>
  <si>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</si>
  <si>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</si>
  <si>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</si>
  <si>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</si>
  <si>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</si>
  <si>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</si>
  <si>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</si>
  <si>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</si>
  <si>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</si>
  <si>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</si>
  <si>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</si>
  <si>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</si>
  <si>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</si>
  <si>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</si>
  <si>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</si>
  <si>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</si>
  <si>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</si>
  <si>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</si>
  <si>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</si>
  <si>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</si>
  <si>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</si>
  <si>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</si>
  <si>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</si>
  <si>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</si>
  <si>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</si>
  <si>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</si>
  <si>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</si>
  <si>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</si>
  <si>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</si>
  <si>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</si>
  <si>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</si>
  <si>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</si>
  <si>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</si>
  <si>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</si>
  <si>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</si>
  <si>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</si>
  <si>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</si>
  <si>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</si>
  <si>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</si>
  <si>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</si>
  <si>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</si>
  <si>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</si>
  <si>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</si>
  <si>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</si>
  <si>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</si>
  <si>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</si>
  <si>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</si>
  <si>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</si>
  <si>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</si>
  <si>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</si>
  <si>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</si>
  <si>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</si>
  <si>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</si>
  <si>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</si>
  <si>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</si>
  <si>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</si>
  <si>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</si>
  <si>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</si>
  <si>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</si>
  <si>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</si>
  <si>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</si>
  <si>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</si>
  <si>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</si>
  <si>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</si>
  <si>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</si>
  <si>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</si>
  <si>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</si>
  <si>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</si>
  <si>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</si>
  <si>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</si>
  <si>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</si>
  <si>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</si>
  <si>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</si>
  <si>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</si>
  <si>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</si>
  <si>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</si>
  <si>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</si>
  <si>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</si>
  <si>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</si>
  <si>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</si>
  <si>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</si>
  <si>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</si>
  <si>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</si>
  <si>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</si>
  <si>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</si>
  <si>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</si>
  <si>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</si>
  <si>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</si>
  <si>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</si>
  <si>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</si>
  <si>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</si>
  <si>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</si>
  <si>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</si>
  <si>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</si>
  <si>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</si>
  <si>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</si>
  <si>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</si>
  <si>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</si>
  <si>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</si>
  <si>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</si>
  <si>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</si>
  <si>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</si>
  <si>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</si>
  <si>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</si>
  <si>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</si>
  <si>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</si>
  <si>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</si>
  <si>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</si>
  <si>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</si>
  <si>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</si>
  <si>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</si>
  <si>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</si>
  <si>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</si>
  <si>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</si>
  <si>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</si>
  <si>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</si>
  <si>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</si>
  <si>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</si>
  <si>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</si>
  <si>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</si>
  <si>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</si>
  <si>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</si>
  <si>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</si>
  <si>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</si>
  <si>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</si>
  <si>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</si>
  <si>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</si>
  <si>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</si>
  <si>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</si>
  <si>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</si>
  <si>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</si>
  <si>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</si>
  <si>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</si>
  <si>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</si>
  <si>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</si>
  <si>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</si>
  <si>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</si>
  <si>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</si>
  <si>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</si>
  <si>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</si>
  <si>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</si>
  <si>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</si>
  <si>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</si>
  <si>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</si>
  <si>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</si>
  <si>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</si>
  <si>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</si>
  <si>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</si>
  <si>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</si>
  <si>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</si>
  <si>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</si>
  <si>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</si>
  <si>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</si>
  <si>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</si>
  <si>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</si>
  <si>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</si>
  <si>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</si>
  <si>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</si>
  <si>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</si>
  <si>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</si>
  <si>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</si>
  <si>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</si>
  <si>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</si>
  <si>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</si>
  <si>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</si>
  <si>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</si>
  <si>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</si>
  <si>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</si>
  <si>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</si>
  <si>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</si>
  <si>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</si>
  <si>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</si>
  <si>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</si>
  <si>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</si>
  <si>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</si>
  <si>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</si>
  <si>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</si>
  <si>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</si>
  <si>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</si>
  <si>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</si>
  <si>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</si>
  <si>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</si>
  <si>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</si>
  <si>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</si>
  <si>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</si>
  <si>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</si>
  <si>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</si>
  <si>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</si>
  <si>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</si>
  <si>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</si>
  <si>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</si>
  <si>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</si>
  <si>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</si>
  <si>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</si>
  <si>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</si>
  <si>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</si>
  <si>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</si>
  <si>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</si>
  <si>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</si>
  <si>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</si>
  <si>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</si>
  <si>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</si>
  <si>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</si>
  <si>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</si>
  <si>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</si>
  <si>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</si>
  <si>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</si>
  <si>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</si>
  <si>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</si>
  <si>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</si>
  <si>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</si>
  <si>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</si>
  <si>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</si>
  <si>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</si>
  <si>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</si>
  <si>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</si>
  <si>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</si>
  <si>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</si>
  <si>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</si>
  <si>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</si>
  <si>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</si>
  <si>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</si>
  <si>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</si>
  <si>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</si>
  <si>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</si>
  <si>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</si>
  <si>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</si>
  <si>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</si>
  <si>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</si>
  <si>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</si>
  <si>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</si>
  <si>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</si>
  <si>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</si>
  <si>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</si>
  <si>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</si>
  <si>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</si>
  <si>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</si>
  <si>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</si>
  <si>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</si>
  <si>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</si>
  <si>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</si>
  <si>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</si>
  <si>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</si>
  <si>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</si>
  <si>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</si>
  <si>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</si>
  <si>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</si>
  <si>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</si>
  <si>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</si>
  <si>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</si>
  <si>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</si>
  <si>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</si>
  <si>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</si>
  <si>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</si>
  <si>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</si>
  <si>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</si>
  <si>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</si>
  <si>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</si>
  <si>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</si>
  <si>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</si>
  <si>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</si>
  <si>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</si>
  <si>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</si>
  <si>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</si>
  <si>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</si>
  <si>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</si>
  <si>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</si>
  <si>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</si>
  <si>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</si>
  <si>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</si>
  <si>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</si>
  <si>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</si>
  <si>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</si>
  <si>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</si>
  <si>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</si>
  <si>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</si>
  <si>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</si>
  <si>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</si>
  <si>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</si>
  <si>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</si>
  <si>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</si>
  <si>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</si>
  <si>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</si>
  <si>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</si>
  <si>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</si>
  <si>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</si>
  <si>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</si>
  <si>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</si>
  <si>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</si>
  <si>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</si>
  <si>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</si>
  <si>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</si>
  <si>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</si>
  <si>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</si>
  <si>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</si>
  <si>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</si>
  <si>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</si>
  <si>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</si>
  <si>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</si>
  <si>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</si>
  <si>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</si>
  <si>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</si>
  <si>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</si>
  <si>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</si>
  <si>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</si>
  <si>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</si>
  <si>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</si>
  <si>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</si>
  <si>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</si>
  <si>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</si>
  <si>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</si>
  <si>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</si>
  <si>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</si>
  <si>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</si>
  <si>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</si>
  <si>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</si>
  <si>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</si>
  <si>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</si>
  <si>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</si>
  <si>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</si>
  <si>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</si>
  <si>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</si>
  <si>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</si>
  <si>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</si>
  <si>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</si>
  <si>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</si>
  <si>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</si>
  <si>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</si>
  <si>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</si>
  <si>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</si>
  <si>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</si>
  <si>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</si>
  <si>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</si>
  <si>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</si>
  <si>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</si>
  <si>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</si>
  <si>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</si>
  <si>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</si>
  <si>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</si>
  <si>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</si>
  <si>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</si>
  <si>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</si>
  <si>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</si>
  <si>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</si>
  <si>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</si>
  <si>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</si>
  <si>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</si>
  <si>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</si>
  <si>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</si>
  <si>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</si>
  <si>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</si>
  <si>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</si>
  <si>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</si>
  <si>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</si>
  <si>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</si>
  <si>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</si>
  <si>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</si>
  <si>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</si>
  <si>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</si>
  <si>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</si>
  <si>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</si>
  <si>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</si>
  <si>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</si>
  <si>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</si>
  <si>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</si>
  <si>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</si>
  <si>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</si>
  <si>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</si>
  <si>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</si>
  <si>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</si>
  <si>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</si>
  <si>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</si>
  <si>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</si>
  <si>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</si>
  <si>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</si>
  <si>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</si>
  <si>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</si>
  <si>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</si>
  <si>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</si>
  <si>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</si>
  <si>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</si>
  <si>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</si>
  <si>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</si>
  <si>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</si>
  <si>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</si>
  <si>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</si>
  <si>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</si>
  <si>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</si>
  <si>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</si>
  <si>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</si>
  <si>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</si>
  <si>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</si>
  <si>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</si>
  <si>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</si>
  <si>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</si>
  <si>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</si>
  <si>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</si>
  <si>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</si>
  <si>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</si>
  <si>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</si>
  <si>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</si>
  <si>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</si>
  <si>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</si>
  <si>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</si>
  <si>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</si>
  <si>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</si>
  <si>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</si>
  <si>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</si>
  <si>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</si>
  <si>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</si>
  <si>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</si>
  <si>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</si>
  <si>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</si>
  <si>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</si>
  <si>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</si>
  <si>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</si>
  <si>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</si>
  <si>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</si>
  <si>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</si>
  <si>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</si>
  <si>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</si>
  <si>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</si>
  <si>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</si>
  <si>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</si>
  <si>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</si>
  <si>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</si>
  <si>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</si>
  <si>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</si>
  <si>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</si>
  <si>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</si>
  <si>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</si>
  <si>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</si>
  <si>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</si>
  <si>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</si>
  <si>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</si>
  <si>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</si>
  <si>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</si>
  <si>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</si>
  <si>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</si>
  <si>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</si>
  <si>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</si>
  <si>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</si>
  <si>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</si>
  <si>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</si>
  <si>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</si>
  <si>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</si>
  <si>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</si>
  <si>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</si>
  <si>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</si>
  <si>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</si>
  <si>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</si>
  <si>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</si>
  <si>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</si>
  <si>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</si>
  <si>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</si>
  <si>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</si>
  <si>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</si>
  <si>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</si>
  <si>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</si>
  <si>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</si>
  <si>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</si>
  <si>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</si>
  <si>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</si>
  <si>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</si>
  <si>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</si>
  <si>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</si>
  <si>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</si>
  <si>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</si>
  <si>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</si>
  <si>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</si>
  <si>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</si>
  <si>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</si>
  <si>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</si>
  <si>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</si>
  <si>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</si>
  <si>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</si>
  <si>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</si>
  <si>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</si>
  <si>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</si>
  <si>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</si>
  <si>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</si>
  <si>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</si>
  <si>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</si>
  <si>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</si>
  <si>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</si>
  <si>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</si>
  <si>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</si>
  <si>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</si>
  <si>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</si>
  <si>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</si>
  <si>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</si>
  <si>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</si>
  <si>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</si>
  <si>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</si>
  <si>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</si>
  <si>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</si>
  <si>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</si>
  <si>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</si>
  <si>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</si>
  <si>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</si>
  <si>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</si>
  <si>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</si>
  <si>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</si>
  <si>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</si>
  <si>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</si>
  <si>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</si>
  <si>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</si>
  <si>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</si>
  <si>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</si>
  <si>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</si>
  <si>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</si>
  <si>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</si>
  <si>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</si>
  <si>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</si>
  <si>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</si>
  <si>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</si>
  <si>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</si>
  <si>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</si>
  <si>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</si>
  <si>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</si>
  <si>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</si>
  <si>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</si>
  <si>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</si>
  <si>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</si>
  <si>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</si>
  <si>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</si>
  <si>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</si>
  <si>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</si>
  <si>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</si>
  <si>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</si>
  <si>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</si>
  <si>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</si>
  <si>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</si>
  <si>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</si>
  <si>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</si>
  <si>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</si>
  <si>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</si>
  <si>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</si>
  <si>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</si>
  <si>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</si>
  <si>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</si>
  <si>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</si>
  <si>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</si>
  <si>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</si>
  <si>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</si>
  <si>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</si>
  <si>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</si>
  <si>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</si>
  <si>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</si>
  <si>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</si>
  <si>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</si>
  <si>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</si>
  <si>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</si>
  <si>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</si>
  <si>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</si>
  <si>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</si>
  <si>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</si>
  <si>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</si>
  <si>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</si>
  <si>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</si>
  <si>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</si>
  <si>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</si>
  <si>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</si>
  <si>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</si>
  <si>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</si>
  <si>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</si>
  <si>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</si>
  <si>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</si>
  <si>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</si>
  <si>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</si>
  <si>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</si>
  <si>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</si>
  <si>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</si>
  <si>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</si>
  <si>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</si>
  <si>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</si>
  <si>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</si>
  <si>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</si>
  <si>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</si>
  <si>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</si>
  <si>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</si>
  <si>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</si>
  <si>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</si>
  <si>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</si>
  <si>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</si>
  <si>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</si>
  <si>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</si>
  <si>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</si>
  <si>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</si>
  <si>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</si>
  <si>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</si>
  <si>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</si>
  <si>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</si>
  <si>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</si>
  <si>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</si>
  <si>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</si>
  <si>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</si>
  <si>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</si>
  <si>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</si>
  <si>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</si>
  <si>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</si>
  <si>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</si>
  <si>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</si>
  <si>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</si>
  <si>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</si>
  <si>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</si>
  <si>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</si>
  <si>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</si>
  <si>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</si>
  <si>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</si>
  <si>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</si>
  <si>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</si>
  <si>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</si>
  <si>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</si>
  <si>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</si>
  <si>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</si>
  <si>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</si>
  <si>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</si>
  <si>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</si>
  <si>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</si>
  <si>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</si>
  <si>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</si>
  <si>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</si>
  <si>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</si>
  <si>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</si>
  <si>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</si>
  <si>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</si>
  <si>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</si>
  <si>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</si>
  <si>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</si>
  <si>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</si>
  <si>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</si>
  <si>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</si>
  <si>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</si>
  <si>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</si>
  <si>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</si>
  <si>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</si>
  <si>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</si>
  <si>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</si>
  <si>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</si>
  <si>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</si>
  <si>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</si>
  <si>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</si>
  <si>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</si>
  <si>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</si>
  <si>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</si>
  <si>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</si>
  <si>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</si>
  <si>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</si>
  <si>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</si>
  <si>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</si>
  <si>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</si>
  <si>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</si>
  <si>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</si>
  <si>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</si>
  <si>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</si>
  <si>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</si>
  <si>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</si>
  <si>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</si>
  <si>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</si>
  <si>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</si>
  <si>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</si>
  <si>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</si>
  <si>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</si>
  <si>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</si>
  <si>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</si>
  <si>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</si>
  <si>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</si>
  <si>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</si>
  <si>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</si>
  <si>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</si>
  <si>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</si>
  <si>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</si>
  <si>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</si>
  <si>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</si>
  <si>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</si>
  <si>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</si>
  <si>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</si>
  <si>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</si>
  <si>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</si>
  <si>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</si>
  <si>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</si>
  <si>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</si>
  <si>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</si>
  <si>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</si>
  <si>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</si>
  <si>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</si>
  <si>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</si>
  <si>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</si>
  <si>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</si>
  <si>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</si>
  <si>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</si>
  <si>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</si>
  <si>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</si>
  <si>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</si>
  <si>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</si>
  <si>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</si>
  <si>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</si>
  <si>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</si>
  <si>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</si>
  <si>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</si>
  <si>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</si>
  <si>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</si>
  <si>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</si>
  <si>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</si>
  <si>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</si>
  <si>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</si>
  <si>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</si>
  <si>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</si>
  <si>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</si>
  <si>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</si>
  <si>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</si>
  <si>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</si>
  <si>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</si>
  <si>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</si>
  <si>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</si>
  <si>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</si>
  <si>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</si>
  <si>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</si>
  <si>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</si>
  <si>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</si>
  <si>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</si>
  <si>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</si>
  <si>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</si>
  <si>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</si>
  <si>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</si>
  <si>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</si>
  <si>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</si>
  <si>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</si>
  <si>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</si>
  <si>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</si>
  <si>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</si>
  <si>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</si>
  <si>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</si>
  <si>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</si>
  <si>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</si>
  <si>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</si>
  <si>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</si>
  <si>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</si>
  <si>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</si>
  <si>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</si>
  <si>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</si>
  <si>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</si>
  <si>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</si>
  <si>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</si>
  <si>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</si>
  <si>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</si>
  <si>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</si>
  <si>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</si>
  <si>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</si>
  <si>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</si>
  <si>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</si>
  <si>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</si>
  <si>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</si>
  <si>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</si>
  <si>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</si>
  <si>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</si>
  <si>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</si>
  <si>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</si>
  <si>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</si>
  <si>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</si>
  <si>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</si>
  <si>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</si>
  <si>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</si>
  <si>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</si>
  <si>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</si>
  <si>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</si>
  <si>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</si>
  <si>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</si>
  <si>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</si>
  <si>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</si>
  <si>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</si>
  <si>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</si>
  <si>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</si>
  <si>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</si>
  <si>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</si>
  <si>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</si>
  <si>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</si>
  <si>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</si>
  <si>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</si>
  <si>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</si>
  <si>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</si>
  <si>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</si>
  <si>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</si>
  <si>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</si>
  <si>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</si>
  <si>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</si>
  <si>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</si>
  <si>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</si>
  <si>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</si>
  <si>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</si>
  <si>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</si>
  <si>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</si>
  <si>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</si>
  <si>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</si>
  <si>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</si>
  <si>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</si>
  <si>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</si>
  <si>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</si>
  <si>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</si>
  <si>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</si>
  <si>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</si>
  <si>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</si>
  <si>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</si>
  <si>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</si>
  <si>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</si>
  <si>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</si>
  <si>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</si>
  <si>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</si>
  <si>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</si>
  <si>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</si>
  <si>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</si>
  <si>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</si>
  <si>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</si>
  <si>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</si>
  <si>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</si>
  <si>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</si>
  <si>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</si>
  <si>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</si>
  <si>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</si>
  <si>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</si>
  <si>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</si>
  <si>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</si>
  <si>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</si>
  <si>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</si>
  <si>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</si>
  <si>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</si>
  <si>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</si>
  <si>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</si>
  <si>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</si>
  <si>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</si>
  <si>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</si>
  <si>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</si>
  <si>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</si>
  <si>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</si>
  <si>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</si>
  <si>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</si>
  <si>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</si>
  <si>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</si>
  <si>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</si>
  <si>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</si>
  <si>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</si>
  <si>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</si>
  <si>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</si>
  <si>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</si>
  <si>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</si>
  <si>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</si>
  <si>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</si>
  <si>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</si>
  <si>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</si>
  <si>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</si>
  <si>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</si>
  <si>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</si>
  <si>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</si>
  <si>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</si>
  <si>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</si>
  <si>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</si>
  <si>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</si>
  <si>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</si>
  <si>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</si>
  <si>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</si>
  <si>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</si>
  <si>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</si>
  <si>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</si>
  <si>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</si>
  <si>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</si>
  <si>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</si>
  <si>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</si>
  <si>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</si>
  <si>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</si>
  <si>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</si>
  <si>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</si>
  <si>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</si>
  <si>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</si>
  <si>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</si>
  <si>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</si>
  <si>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</si>
  <si>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</si>
  <si>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</si>
  <si>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</si>
  <si>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</si>
  <si>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</si>
  <si>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</si>
  <si>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</si>
  <si>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</si>
  <si>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</si>
  <si>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</si>
  <si>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</si>
  <si>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</si>
  <si>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</si>
  <si>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</si>
  <si>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</si>
  <si>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</si>
  <si>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</si>
  <si>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</si>
  <si>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</si>
  <si>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</si>
  <si>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</si>
  <si>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</si>
  <si>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</si>
  <si>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</si>
  <si>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</si>
  <si>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</si>
  <si>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</si>
  <si>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</si>
  <si>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</si>
  <si>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</si>
  <si>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</si>
  <si>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</si>
  <si>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</si>
  <si>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</si>
  <si>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</si>
  <si>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</si>
  <si>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</si>
  <si>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</si>
  <si>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</si>
  <si>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</si>
  <si>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</si>
  <si>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</si>
  <si>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</si>
  <si>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</si>
  <si>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</si>
  <si>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</si>
  <si>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</si>
  <si>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</si>
  <si>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</si>
  <si>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</si>
  <si>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</si>
  <si>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</si>
  <si>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</si>
  <si>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</si>
  <si>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</si>
  <si>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</si>
  <si>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</si>
  <si>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</si>
  <si>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</si>
  <si>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</si>
  <si>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</si>
  <si>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</si>
  <si>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</si>
  <si>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</si>
  <si>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</si>
  <si>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</si>
  <si>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</si>
  <si>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</si>
  <si>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</si>
  <si>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</si>
  <si>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</si>
  <si>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</si>
  <si>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</si>
  <si>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</si>
  <si>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</si>
  <si>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</si>
  <si>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</si>
  <si>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</si>
  <si>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</si>
  <si>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</si>
  <si>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</si>
  <si>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</si>
  <si>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</si>
  <si>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</si>
  <si>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</si>
  <si>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</si>
  <si>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</si>
  <si>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</si>
  <si>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</si>
  <si>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</si>
  <si>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</si>
  <si>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</si>
  <si>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</si>
  <si>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</si>
  <si>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</si>
  <si>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</si>
  <si>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</si>
  <si>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</si>
  <si>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</si>
  <si>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</si>
  <si>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</si>
  <si>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</si>
  <si>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</si>
  <si>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</si>
  <si>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</si>
  <si>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</si>
  <si>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</si>
  <si>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</si>
  <si>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</si>
  <si>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</si>
  <si>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</si>
  <si>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</si>
  <si>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</si>
  <si>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</si>
  <si>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</si>
  <si>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</si>
  <si>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</si>
  <si>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</si>
  <si>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</si>
  <si>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</si>
  <si>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</si>
  <si>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</si>
  <si>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</si>
  <si>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</si>
  <si>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</si>
  <si>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</si>
  <si>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</si>
  <si>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</si>
  <si>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</si>
  <si>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</si>
  <si>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</si>
  <si>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</si>
  <si>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</si>
  <si>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</si>
  <si>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</si>
  <si>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</si>
  <si>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</si>
  <si>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</si>
  <si>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</si>
  <si>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</si>
  <si>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</si>
  <si>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</si>
  <si>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</si>
  <si>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</si>
  <si>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</si>
  <si>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</si>
  <si>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</si>
  <si>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</si>
  <si>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</si>
  <si>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</si>
  <si>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</si>
  <si>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</si>
  <si>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</si>
  <si>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</si>
  <si>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</si>
  <si>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</si>
  <si>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</si>
  <si>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</si>
  <si>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</si>
  <si>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</si>
  <si>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</si>
  <si>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</si>
  <si>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</si>
  <si>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</si>
  <si>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</si>
  <si>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</si>
  <si>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</si>
  <si>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</si>
  <si>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</si>
  <si>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</si>
  <si>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</si>
  <si>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</si>
  <si>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</si>
  <si>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</si>
  <si>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</si>
  <si>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</si>
  <si>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</si>
  <si>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</si>
  <si>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</si>
  <si>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</si>
  <si>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</si>
  <si>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</si>
  <si>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</si>
  <si>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</si>
  <si>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</si>
  <si>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</si>
  <si>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</si>
  <si>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</si>
  <si>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</si>
  <si>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</si>
  <si>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</si>
  <si>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</si>
  <si>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</si>
  <si>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</si>
  <si>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</si>
  <si>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</si>
  <si>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</si>
  <si>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</si>
  <si>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</si>
  <si>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</si>
  <si>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</si>
  <si>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</si>
  <si>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</si>
  <si>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</si>
  <si>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</si>
  <si>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</si>
  <si>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</si>
  <si>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</si>
  <si>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</si>
  <si>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</si>
  <si>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</si>
  <si>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</si>
  <si>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</si>
  <si>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</si>
  <si>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</si>
  <si>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</si>
  <si>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</si>
  <si>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</si>
  <si>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</si>
  <si>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</si>
  <si>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</si>
  <si>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</si>
  <si>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</si>
  <si>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</si>
  <si>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</si>
  <si>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</si>
  <si>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</si>
  <si>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</si>
  <si>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</si>
  <si>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</si>
  <si>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</si>
  <si>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</si>
  <si>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</si>
  <si>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</si>
  <si>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</si>
  <si>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</si>
  <si>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</si>
  <si>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</si>
  <si>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</si>
  <si>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</si>
  <si>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</si>
  <si>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</si>
  <si>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</si>
  <si>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</si>
  <si>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</si>
  <si>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</si>
  <si>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</si>
  <si>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</si>
  <si>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</si>
  <si>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</si>
  <si>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</si>
  <si>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</si>
  <si>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</si>
  <si>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</si>
  <si>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</si>
  <si>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</si>
  <si>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</si>
  <si>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</si>
  <si>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</si>
  <si>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</si>
  <si>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</si>
  <si>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</si>
  <si>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</si>
  <si>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</si>
  <si>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</si>
  <si>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</si>
  <si>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</si>
  <si>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</si>
  <si>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</si>
  <si>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</si>
  <si>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</si>
  <si>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</si>
  <si>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</si>
  <si>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</si>
  <si>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</si>
  <si>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</si>
  <si>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</si>
  <si>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</si>
  <si>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</si>
  <si>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</si>
  <si>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</si>
  <si>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</si>
  <si>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</si>
  <si>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</si>
  <si>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</si>
  <si>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</si>
  <si>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</si>
  <si>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</si>
  <si>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</si>
  <si>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</si>
  <si>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</si>
  <si>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</si>
  <si>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</si>
  <si>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</si>
  <si>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</si>
  <si>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</si>
  <si>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</si>
  <si>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</si>
  <si>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</si>
  <si>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</si>
  <si>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</si>
  <si>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</si>
  <si>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</si>
  <si>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</si>
  <si>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</si>
  <si>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</si>
  <si>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</si>
  <si>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</si>
  <si>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</si>
  <si>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</si>
  <si>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</si>
  <si>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</si>
  <si>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</si>
  <si>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</si>
  <si>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</si>
  <si>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</si>
  <si>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</si>
  <si>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</si>
  <si>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</si>
  <si>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</si>
  <si>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</si>
  <si>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</si>
  <si>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</si>
  <si>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</si>
  <si>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</si>
  <si>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</si>
  <si>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</si>
  <si>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</si>
  <si>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</si>
  <si>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</si>
  <si>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</si>
  <si>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</si>
  <si>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</si>
  <si>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</si>
  <si>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</si>
  <si>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</si>
  <si>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</si>
  <si>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</si>
  <si>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</si>
  <si>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</si>
  <si>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</si>
  <si>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</si>
  <si>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</si>
  <si>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</si>
  <si>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</si>
  <si>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</si>
  <si>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</si>
  <si>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</si>
  <si>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</si>
  <si>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</si>
  <si>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</si>
  <si>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</si>
  <si>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</si>
  <si>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</si>
  <si>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</si>
  <si>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</si>
  <si>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</si>
  <si>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</si>
  <si>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</si>
  <si>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</si>
  <si>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</si>
  <si>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</si>
  <si>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</si>
  <si>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</si>
  <si>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</si>
  <si>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</si>
  <si>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</si>
  <si>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</si>
  <si>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</si>
  <si>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</si>
  <si>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</si>
  <si>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</si>
  <si>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</si>
  <si>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</si>
  <si>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</si>
  <si>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</si>
  <si>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</si>
  <si>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</si>
  <si>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</si>
  <si>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</si>
  <si>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</si>
  <si>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</si>
  <si>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</si>
  <si>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</si>
  <si>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</si>
  <si>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</si>
  <si>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</si>
  <si>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</si>
  <si>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</si>
  <si>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</si>
  <si>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</si>
  <si>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</si>
  <si>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</si>
  <si>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</si>
  <si>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</si>
  <si>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</si>
  <si>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</si>
  <si>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</si>
  <si>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</si>
  <si>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</si>
  <si>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</si>
  <si>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</si>
  <si>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</si>
  <si>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</si>
  <si>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</si>
  <si>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</si>
  <si>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</si>
  <si>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</si>
  <si>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</si>
  <si>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</si>
  <si>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</si>
  <si>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</si>
  <si>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</si>
  <si>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</si>
  <si>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</si>
  <si>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</si>
  <si>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</si>
  <si>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</si>
  <si>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</si>
  <si>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</si>
  <si>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</si>
  <si>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</si>
  <si>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</si>
  <si>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</si>
  <si>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</si>
  <si>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</si>
  <si>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</si>
  <si>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</si>
  <si>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</si>
  <si>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</si>
  <si>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</si>
  <si>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</si>
  <si>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</si>
  <si>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</si>
  <si>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</si>
  <si>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</si>
  <si>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</si>
  <si>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</si>
  <si>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</si>
  <si>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</si>
  <si>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</si>
  <si>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</si>
  <si>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</si>
  <si>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</si>
  <si>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</si>
  <si>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</si>
  <si>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</si>
  <si>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</si>
  <si>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</si>
  <si>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</si>
  <si>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</si>
  <si>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</si>
  <si>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</si>
  <si>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</si>
  <si>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</si>
  <si>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</si>
  <si>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</si>
  <si>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</si>
  <si>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</si>
  <si>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</si>
  <si>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</si>
  <si>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</si>
  <si>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</si>
  <si>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</si>
  <si>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</si>
  <si>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</si>
  <si>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</si>
  <si>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</si>
  <si>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</si>
  <si>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</si>
  <si>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</si>
  <si>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</si>
  <si>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</si>
  <si>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</si>
  <si>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</si>
  <si>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</si>
  <si>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</si>
  <si>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</si>
  <si>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</si>
  <si>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</si>
  <si>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</si>
  <si>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</si>
  <si>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</si>
  <si>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</si>
  <si>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</si>
  <si>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</si>
  <si>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</si>
  <si>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</si>
  <si>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</si>
  <si>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</si>
  <si>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</si>
  <si>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</si>
  <si>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</si>
  <si>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</si>
  <si>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</si>
  <si>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</si>
  <si>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</si>
  <si>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</si>
  <si>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</si>
  <si>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</si>
  <si>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</si>
  <si>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</si>
  <si>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</si>
  <si>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</si>
  <si>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</si>
  <si>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</si>
  <si>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</si>
  <si>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</si>
  <si>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</si>
  <si>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</si>
  <si>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</si>
  <si>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</si>
  <si>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</si>
  <si>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</si>
  <si>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</si>
  <si>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</si>
  <si>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</si>
  <si>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</si>
  <si>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</si>
  <si>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</si>
  <si>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</si>
  <si>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</si>
  <si>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</si>
  <si>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</si>
  <si>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</si>
  <si>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</si>
  <si>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</si>
  <si>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</si>
  <si>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</si>
  <si>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</si>
  <si>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</si>
  <si>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</si>
  <si>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</si>
  <si>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</si>
  <si>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</si>
  <si>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</si>
  <si>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</si>
  <si>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</si>
  <si>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</si>
  <si>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</si>
  <si>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</si>
  <si>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</si>
  <si>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</si>
  <si>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</si>
  <si>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</si>
  <si>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</si>
  <si>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</si>
  <si>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</si>
  <si>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</si>
  <si>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</si>
  <si>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</si>
  <si>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</si>
  <si>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</si>
  <si>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</si>
  <si>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</si>
  <si>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</si>
  <si>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</si>
  <si>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</si>
  <si>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</si>
  <si>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</si>
  <si>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</si>
  <si>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</si>
  <si>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</si>
  <si>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</si>
  <si>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</si>
  <si>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</si>
  <si>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</si>
  <si>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</si>
  <si>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</si>
  <si>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</si>
  <si>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</si>
  <si>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</si>
  <si>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</si>
  <si>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</si>
  <si>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</si>
  <si>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</si>
  <si>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</si>
  <si>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</si>
  <si>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</si>
  <si>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</si>
  <si>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</si>
  <si>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</si>
  <si>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</si>
  <si>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</si>
  <si>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</si>
  <si>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</si>
  <si>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</si>
  <si>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</si>
  <si>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</si>
  <si>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</si>
  <si>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</si>
  <si>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</si>
  <si>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</si>
  <si>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</si>
  <si>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</si>
  <si>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</si>
  <si>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</si>
  <si>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</si>
  <si>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</si>
  <si>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</si>
  <si>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</si>
  <si>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</si>
  <si>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</si>
  <si>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</si>
  <si>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</si>
  <si>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</si>
  <si>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</si>
  <si>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</si>
  <si>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</si>
  <si>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</si>
  <si>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</si>
  <si>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</si>
  <si>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</si>
  <si>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</si>
  <si>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</si>
  <si>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</si>
  <si>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</si>
  <si>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</si>
  <si>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</si>
  <si>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</si>
  <si>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</si>
  <si>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</si>
  <si>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</si>
  <si>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</si>
  <si>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</si>
  <si>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</si>
  <si>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</si>
  <si>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</si>
  <si>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</si>
  <si>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</si>
  <si>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</si>
  <si>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</si>
  <si>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</si>
  <si>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</si>
  <si>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</si>
  <si>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</si>
  <si>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</si>
  <si>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</si>
  <si>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</si>
  <si>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</si>
  <si>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</si>
  <si>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</si>
  <si>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</si>
  <si>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</si>
  <si>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</si>
  <si>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</si>
  <si>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</si>
  <si>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</si>
  <si>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</si>
  <si>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</si>
  <si>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</si>
  <si>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</si>
  <si>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</si>
  <si>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</si>
  <si>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</si>
  <si>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</si>
  <si>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</si>
  <si>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</si>
  <si>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</si>
  <si>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</si>
  <si>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</si>
  <si>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</si>
  <si>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</si>
  <si>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</si>
  <si>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</si>
  <si>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</si>
  <si>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</si>
  <si>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</si>
  <si>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</si>
  <si>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</si>
  <si>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</si>
  <si>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</si>
  <si>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</si>
  <si>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</si>
  <si>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</si>
  <si>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</si>
  <si>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</si>
  <si>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</si>
  <si>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</si>
  <si>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</si>
  <si>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</si>
  <si>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</si>
  <si>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</si>
  <si>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</si>
  <si>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</si>
  <si>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</si>
  <si>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</si>
  <si>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</si>
  <si>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</si>
  <si>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</si>
  <si>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</si>
  <si>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</si>
  <si>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</si>
  <si>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</si>
  <si>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</si>
  <si>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</si>
  <si>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</si>
  <si>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</si>
  <si>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</si>
  <si>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</si>
  <si>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</si>
  <si>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</si>
  <si>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</si>
  <si>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</si>
  <si>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</si>
  <si>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</si>
  <si>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</si>
  <si>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</si>
  <si>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</si>
  <si>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</si>
  <si>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</si>
  <si>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</si>
  <si>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</si>
  <si>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</si>
  <si>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</si>
  <si>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</si>
  <si>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</si>
  <si>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</si>
  <si>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</si>
  <si>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</si>
  <si>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</si>
  <si>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</si>
  <si>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</si>
  <si>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</si>
  <si>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</si>
  <si>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</si>
  <si>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</si>
  <si>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</si>
  <si>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</si>
  <si>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</si>
  <si>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</si>
  <si>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</si>
  <si>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</si>
  <si>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</si>
  <si>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</si>
  <si>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</si>
  <si>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</si>
  <si>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</si>
  <si>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</si>
  <si>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</si>
  <si>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</si>
  <si>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</si>
  <si>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</si>
  <si>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</si>
  <si>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</si>
  <si>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</si>
  <si>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</si>
  <si>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</si>
  <si>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</si>
  <si>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</si>
  <si>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</si>
  <si>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</si>
  <si>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</si>
  <si>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</si>
  <si>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</si>
  <si>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</si>
  <si>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</si>
  <si>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</si>
  <si>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</si>
  <si>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</si>
  <si>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</si>
  <si>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</si>
  <si>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</si>
  <si>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</si>
  <si>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</si>
  <si>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</si>
  <si>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</si>
  <si>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</si>
  <si>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</si>
  <si>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</si>
  <si>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</si>
  <si>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</si>
  <si>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</si>
  <si>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</si>
  <si>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</si>
  <si>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</si>
  <si>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</si>
  <si>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</si>
  <si>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</si>
  <si>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</si>
  <si>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</si>
  <si>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</si>
  <si>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</si>
  <si>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</si>
  <si>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</si>
  <si>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</si>
  <si>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</si>
  <si>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</si>
  <si>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</si>
  <si>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</si>
  <si>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</si>
  <si>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</si>
  <si>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</si>
  <si>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</si>
  <si>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</si>
  <si>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</si>
  <si>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</si>
  <si>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</si>
  <si>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</si>
  <si>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</si>
  <si>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</si>
  <si>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</si>
  <si>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</si>
  <si>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</si>
  <si>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</si>
  <si>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</si>
  <si>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</si>
  <si>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</si>
  <si>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</si>
  <si>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</si>
  <si>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</si>
  <si>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</si>
  <si>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</si>
  <si>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</si>
  <si>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</si>
  <si>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</si>
  <si>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</si>
  <si>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</si>
  <si>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</si>
  <si>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</si>
  <si>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</si>
  <si>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</si>
  <si>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</si>
  <si>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</si>
  <si>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</si>
  <si>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</si>
  <si>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</si>
  <si>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</si>
  <si>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</si>
  <si>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</si>
  <si>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</si>
  <si>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</si>
  <si>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</si>
  <si>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</si>
  <si>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</si>
  <si>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</si>
  <si>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</si>
  <si>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</si>
  <si>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</si>
  <si>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</si>
  <si>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</si>
  <si>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</si>
  <si>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</si>
  <si>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</si>
  <si>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</si>
  <si>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</si>
  <si>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</si>
  <si>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</si>
  <si>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</si>
  <si>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</si>
  <si>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</si>
  <si>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</si>
  <si>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</si>
  <si>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</si>
  <si>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</si>
  <si>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</si>
  <si>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</si>
  <si>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</si>
  <si>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</si>
  <si>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</si>
  <si>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</si>
  <si>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</si>
  <si>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</si>
  <si>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</si>
  <si>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</si>
  <si>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</si>
  <si>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</si>
  <si>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</si>
  <si>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</si>
  <si>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</si>
  <si>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</si>
  <si>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</si>
  <si>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</si>
  <si>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</si>
  <si>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</si>
  <si>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</si>
  <si>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</si>
  <si>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</si>
  <si>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</si>
  <si>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</si>
  <si>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</si>
  <si>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</si>
  <si>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</si>
  <si>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</si>
  <si>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</si>
  <si>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</si>
  <si>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</si>
  <si>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</si>
  <si>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</si>
  <si>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</si>
  <si>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</si>
  <si>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</si>
  <si>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</si>
  <si>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</si>
  <si>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</si>
  <si>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</si>
  <si>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</si>
  <si>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</si>
  <si>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</si>
  <si>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</si>
  <si>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</si>
  <si>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</si>
  <si>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</si>
  <si>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</si>
  <si>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</si>
  <si>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</si>
  <si>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</si>
  <si>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</si>
  <si>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</si>
  <si>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</si>
  <si>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</si>
  <si>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</si>
  <si>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</si>
  <si>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</si>
  <si>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</si>
  <si>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</si>
  <si>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</si>
  <si>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</si>
  <si>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</si>
  <si>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</si>
  <si>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</si>
  <si>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</si>
  <si>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</si>
  <si>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</si>
  <si>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</si>
  <si>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</si>
  <si>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</si>
  <si>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</si>
  <si>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</si>
  <si>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</si>
  <si>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</si>
  <si>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</si>
  <si>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</si>
  <si>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</si>
  <si>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</si>
  <si>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</si>
  <si>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</si>
  <si>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</si>
  <si>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</si>
  <si>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</si>
  <si>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</si>
  <si>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</si>
  <si>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</si>
  <si>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</si>
  <si>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</si>
  <si>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</si>
  <si>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</si>
  <si>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</si>
  <si>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</si>
  <si>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</si>
  <si>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</si>
  <si>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</si>
  <si>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</si>
  <si>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</si>
  <si>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</si>
  <si>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</si>
  <si>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</si>
  <si>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</si>
  <si>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</si>
  <si>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</si>
  <si>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</si>
  <si>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</si>
  <si>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</si>
  <si>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</si>
  <si>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</si>
  <si>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</si>
  <si>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</si>
  <si>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</si>
  <si>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</si>
  <si>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</si>
  <si>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</si>
  <si>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</si>
  <si>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</si>
  <si>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</si>
  <si>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</si>
  <si>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</si>
  <si>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</si>
  <si>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</si>
  <si>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</si>
  <si>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</si>
  <si>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</si>
  <si>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</si>
  <si>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</si>
  <si>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</si>
  <si>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</si>
  <si>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</si>
  <si>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</si>
  <si>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</si>
  <si>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</si>
  <si>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</si>
  <si>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</si>
  <si>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</si>
  <si>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</si>
  <si>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</si>
  <si>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</si>
  <si>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</si>
  <si>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</si>
  <si>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</si>
  <si>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</si>
  <si>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</si>
  <si>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</si>
  <si>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</si>
  <si>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</si>
  <si>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</si>
  <si>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</si>
  <si>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</si>
  <si>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</si>
  <si>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</si>
  <si>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</si>
  <si>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</si>
  <si>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</si>
  <si>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</si>
  <si>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</si>
  <si>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</si>
  <si>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</si>
  <si>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</si>
  <si>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</si>
  <si>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</si>
  <si>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</si>
  <si>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</si>
  <si>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</si>
  <si>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</si>
  <si>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</si>
  <si>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</si>
  <si>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</si>
  <si>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</si>
  <si>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</si>
  <si>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</si>
  <si>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</si>
  <si>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</si>
  <si>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</si>
  <si>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</si>
  <si>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</si>
  <si>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</si>
  <si>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</si>
  <si>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</si>
  <si>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</si>
  <si>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</si>
  <si>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</si>
  <si>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</si>
  <si>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</si>
  <si>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</si>
  <si>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</si>
  <si>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</si>
  <si>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</si>
  <si>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</si>
  <si>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</si>
  <si>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</si>
  <si>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</si>
  <si>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</si>
  <si>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</si>
  <si>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</si>
  <si>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</si>
  <si>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</si>
  <si>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</si>
  <si>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</si>
  <si>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</si>
  <si>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</si>
  <si>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</si>
  <si>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</si>
  <si>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</si>
  <si>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</si>
  <si>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</si>
  <si>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</si>
  <si>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</si>
  <si>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</si>
  <si>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</si>
  <si>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</si>
  <si>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</si>
  <si>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</si>
  <si>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</si>
  <si>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</si>
  <si>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</si>
  <si>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</si>
  <si>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</si>
  <si>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</si>
  <si>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</si>
  <si>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</si>
  <si>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</si>
  <si>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</si>
  <si>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</si>
  <si>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</si>
  <si>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</si>
  <si>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</si>
  <si>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</si>
  <si>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</si>
  <si>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</si>
  <si>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</si>
  <si>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</si>
  <si>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</si>
  <si>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</si>
  <si>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</si>
  <si>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</si>
  <si>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</si>
  <si>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</si>
  <si>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</si>
  <si>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</si>
  <si>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</si>
  <si>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</si>
  <si>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</si>
  <si>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</si>
  <si>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</si>
  <si>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</si>
  <si>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</si>
  <si>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</si>
  <si>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</si>
  <si>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</si>
  <si>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</si>
  <si>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</si>
  <si>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</si>
  <si>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</si>
  <si>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</si>
  <si>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</si>
  <si>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</si>
  <si>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</si>
  <si>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</si>
  <si>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</si>
  <si>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</si>
  <si>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</si>
  <si>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</si>
  <si>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</si>
  <si>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</si>
  <si>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</si>
  <si>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</si>
  <si>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</si>
  <si>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</si>
  <si>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</si>
  <si>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</si>
  <si>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</si>
  <si>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</si>
  <si>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</si>
  <si>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</si>
  <si>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</si>
  <si>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</si>
  <si>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</si>
  <si>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</si>
  <si>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</si>
  <si>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</si>
  <si>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</si>
  <si>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</si>
  <si>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</si>
  <si>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</si>
  <si>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</si>
  <si>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</si>
  <si>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</si>
  <si>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</si>
  <si>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</si>
  <si>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</si>
  <si>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</si>
  <si>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</si>
  <si>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</si>
  <si>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</si>
  <si>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</si>
  <si>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</si>
  <si>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</si>
  <si>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</si>
  <si>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</si>
  <si>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</si>
  <si>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</si>
  <si>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</si>
  <si>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</si>
  <si>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</si>
  <si>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</si>
  <si>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</si>
  <si>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</si>
  <si>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</si>
  <si>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</si>
  <si>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</si>
  <si>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</si>
  <si>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</si>
  <si>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</si>
  <si>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</si>
  <si>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</si>
  <si>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</si>
  <si>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</si>
  <si>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</si>
  <si>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</si>
  <si>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</si>
  <si>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</si>
  <si>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</si>
  <si>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</si>
  <si>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</si>
  <si>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</si>
  <si>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</si>
  <si>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</si>
  <si>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</si>
  <si>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</si>
  <si>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</si>
  <si>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</si>
  <si>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</si>
  <si>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</si>
  <si>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</si>
  <si>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</si>
  <si>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</si>
  <si>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</si>
  <si>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</si>
  <si>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</si>
  <si>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</si>
  <si>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</si>
  <si>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</si>
  <si>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</si>
  <si>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</si>
  <si>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</si>
  <si>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</si>
  <si>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</si>
  <si>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</si>
  <si>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</si>
  <si>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</si>
  <si>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</si>
  <si>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</si>
  <si>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</si>
  <si>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</si>
  <si>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</si>
  <si>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</si>
  <si>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</si>
  <si>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</si>
  <si>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</si>
  <si>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</si>
  <si>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</si>
  <si>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</si>
  <si>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</si>
  <si>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</si>
  <si>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</si>
  <si>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</si>
  <si>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</si>
  <si>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</si>
  <si>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</si>
  <si>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</si>
  <si>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</si>
  <si>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</si>
  <si>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</si>
  <si>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</si>
  <si>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</si>
  <si>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</si>
  <si>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</si>
  <si>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</si>
  <si>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</si>
  <si>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</si>
  <si>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</si>
  <si>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</si>
  <si>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</si>
  <si>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</si>
  <si>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</si>
  <si>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</si>
  <si>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</si>
  <si>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</si>
  <si>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</si>
  <si>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</si>
  <si>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</si>
  <si>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</si>
  <si>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</si>
  <si>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</si>
  <si>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</si>
  <si>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</si>
  <si>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</si>
  <si>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</si>
  <si>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</si>
  <si>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</si>
  <si>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</si>
  <si>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</si>
  <si>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</si>
  <si>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</si>
  <si>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</si>
  <si>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</si>
  <si>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</si>
  <si>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</si>
  <si>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</si>
  <si>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</si>
  <si>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</si>
  <si>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</si>
  <si>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</si>
  <si>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</si>
  <si>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</si>
  <si>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</si>
  <si>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</si>
  <si>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</si>
  <si>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</si>
  <si>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</si>
  <si>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</si>
  <si>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</si>
  <si>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</si>
  <si>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</si>
  <si>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</si>
  <si>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</si>
  <si>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</si>
  <si>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</si>
  <si>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</si>
  <si>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</si>
  <si>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</si>
  <si>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</si>
  <si>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</si>
  <si>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</si>
  <si>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</si>
  <si>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</si>
  <si>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</si>
  <si>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</si>
  <si>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</si>
  <si>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</si>
  <si>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</si>
  <si>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</si>
  <si>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</si>
  <si>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</si>
  <si>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</si>
  <si>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</si>
  <si>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</si>
  <si>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</si>
  <si>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</si>
  <si>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</si>
  <si>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</si>
  <si>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</si>
  <si>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</si>
  <si>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</si>
  <si>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</si>
  <si>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</si>
  <si>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</si>
  <si>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</si>
  <si>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</si>
  <si>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</si>
  <si>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</si>
  <si>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</si>
  <si>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</si>
  <si>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</si>
  <si>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</si>
  <si>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</si>
  <si>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</si>
  <si>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</si>
  <si>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</si>
  <si>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</si>
  <si>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</si>
  <si>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</si>
  <si>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</si>
  <si>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</si>
  <si>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</si>
  <si>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</si>
  <si>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</si>
  <si>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</si>
  <si>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</si>
  <si>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</si>
  <si>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</si>
  <si>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</si>
  <si>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</si>
  <si>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</si>
  <si>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</si>
  <si>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</si>
  <si>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</si>
  <si>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</si>
  <si>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</si>
  <si>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</si>
  <si>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</si>
  <si>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</si>
  <si>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</si>
  <si>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</si>
  <si>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</si>
  <si>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</si>
  <si>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</si>
  <si>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</si>
  <si>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</si>
  <si>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</si>
  <si>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</si>
  <si>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</si>
  <si>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</si>
  <si>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</si>
  <si>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</si>
  <si>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</si>
  <si>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</si>
  <si>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</si>
  <si>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</si>
  <si>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</si>
  <si>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</si>
  <si>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</si>
  <si>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</si>
  <si>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</si>
  <si>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</si>
  <si>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</si>
  <si>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</si>
  <si>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</si>
  <si>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</si>
  <si>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</si>
  <si>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</si>
  <si>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</si>
  <si>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</si>
  <si>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</si>
  <si>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</si>
  <si>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</si>
  <si>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</si>
  <si>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</si>
  <si>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</si>
  <si>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</si>
  <si>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</si>
  <si>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</si>
  <si>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</si>
  <si>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</si>
  <si>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</si>
  <si>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</si>
  <si>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</si>
  <si>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</si>
  <si>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</si>
  <si>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</si>
  <si>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</si>
  <si>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</si>
  <si>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</si>
  <si>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</si>
  <si>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</si>
  <si>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</si>
  <si>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</si>
  <si>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</si>
  <si>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</si>
  <si>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</si>
  <si>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</si>
  <si>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</si>
  <si>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</si>
  <si>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</si>
  <si>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</si>
  <si>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</si>
  <si>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</si>
  <si>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</si>
  <si>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</si>
  <si>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</si>
  <si>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</si>
  <si>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</si>
  <si>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</si>
  <si>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</si>
  <si>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</si>
  <si>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</si>
  <si>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</si>
  <si>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</si>
  <si>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</si>
  <si>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</si>
  <si>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</si>
  <si>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</si>
  <si>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</si>
  <si>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</si>
  <si>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</si>
  <si>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</si>
  <si>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</si>
  <si>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</si>
  <si>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</si>
  <si>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</si>
  <si>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</si>
  <si>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</si>
  <si>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</si>
  <si>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</si>
  <si>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</si>
  <si>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</si>
  <si>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</si>
  <si>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</si>
  <si>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</si>
  <si>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</si>
  <si>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</si>
  <si>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</si>
  <si>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</si>
  <si>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</si>
  <si>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</si>
  <si>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</si>
  <si>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</si>
  <si>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</si>
  <si>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</si>
  <si>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</si>
  <si>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</si>
  <si>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</si>
  <si>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</si>
  <si>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</si>
  <si>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</si>
  <si>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</si>
  <si>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</si>
  <si>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</si>
  <si>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</si>
  <si>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</si>
  <si>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</si>
  <si>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</si>
  <si>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</si>
  <si>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</si>
  <si>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</si>
  <si>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</si>
  <si>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</si>
  <si>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</si>
  <si>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</si>
  <si>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</si>
  <si>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</si>
  <si>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</si>
  <si>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</si>
  <si>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</si>
  <si>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</si>
  <si>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</si>
  <si>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</si>
  <si>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</si>
  <si>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</si>
  <si>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</si>
  <si>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</si>
  <si>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</si>
  <si>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</si>
  <si>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</si>
  <si>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</si>
  <si>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</si>
  <si>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</si>
  <si>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</si>
  <si>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</si>
  <si>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</si>
  <si>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</si>
  <si>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</si>
  <si>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</si>
  <si>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</si>
  <si>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</si>
  <si>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</si>
  <si>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</si>
  <si>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</si>
  <si>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</si>
  <si>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</si>
  <si>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</si>
  <si>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</si>
  <si>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</si>
  <si>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</si>
  <si>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</si>
  <si>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</si>
  <si>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</si>
  <si>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</si>
  <si>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</si>
  <si>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</si>
  <si>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</si>
  <si>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</si>
  <si>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</si>
  <si>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</si>
  <si>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</si>
  <si>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</si>
  <si>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</si>
  <si>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</si>
  <si>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</si>
  <si>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</si>
  <si>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</si>
  <si>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</si>
  <si>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</si>
  <si>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</si>
  <si>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</si>
  <si>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</si>
  <si>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</si>
  <si>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</si>
  <si>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</si>
  <si>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</si>
  <si>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</si>
  <si>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</si>
  <si>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</si>
  <si>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</si>
  <si>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</si>
  <si>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</si>
  <si>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</si>
  <si>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</si>
  <si>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</si>
  <si>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</si>
  <si>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</si>
  <si>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</si>
  <si>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</si>
  <si>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</si>
  <si>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</si>
  <si>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</si>
  <si>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</si>
  <si>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</si>
  <si>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</si>
  <si>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</si>
  <si>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</si>
  <si>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</si>
  <si>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</si>
  <si>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</si>
  <si>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</si>
  <si>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</si>
  <si>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</si>
  <si>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</si>
  <si>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</si>
  <si>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</si>
  <si>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</si>
  <si>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</si>
  <si>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</si>
  <si>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</si>
  <si>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</si>
  <si>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</si>
  <si>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</si>
  <si>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</si>
  <si>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</si>
  <si>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</si>
  <si>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</si>
  <si>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</si>
  <si>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</si>
  <si>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</si>
  <si>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</si>
  <si>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</si>
  <si>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</si>
  <si>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</si>
  <si>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</si>
  <si>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</si>
  <si>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</si>
  <si>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</si>
  <si>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</si>
  <si>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</si>
  <si>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</si>
  <si>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</si>
  <si>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</si>
  <si>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</si>
  <si>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</si>
  <si>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</si>
  <si>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</si>
  <si>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</si>
  <si>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</si>
  <si>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</si>
  <si>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</si>
  <si>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</si>
  <si>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</si>
  <si>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</si>
  <si>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</si>
  <si>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</si>
  <si>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</si>
  <si>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</si>
  <si>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</si>
  <si>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</si>
  <si>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</si>
  <si>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</si>
  <si>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</si>
  <si>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</si>
  <si>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</si>
  <si>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</si>
  <si>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</si>
  <si>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</si>
  <si>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</si>
  <si>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</si>
  <si>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</si>
  <si>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</si>
  <si>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</si>
  <si>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</si>
  <si>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</si>
  <si>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</si>
  <si>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</si>
  <si>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</si>
  <si>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</si>
  <si>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</si>
  <si>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</si>
  <si>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</si>
  <si>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</si>
  <si>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</si>
  <si>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</si>
  <si>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</si>
  <si>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</si>
  <si>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</si>
  <si>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</si>
  <si>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</si>
  <si>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</si>
  <si>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</si>
  <si>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</si>
  <si>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</si>
  <si>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</si>
  <si>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</si>
  <si>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</si>
  <si>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</si>
  <si>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</si>
  <si>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</si>
  <si>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</si>
  <si>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</si>
  <si>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</si>
  <si>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</si>
  <si>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</si>
  <si>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</si>
  <si>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</si>
  <si>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</si>
  <si>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</si>
  <si>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</si>
  <si>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</si>
  <si>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</si>
  <si>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</si>
  <si>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</si>
  <si>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</si>
  <si>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</si>
  <si>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</si>
  <si>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</si>
  <si>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</si>
  <si>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</si>
  <si>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</si>
  <si>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</si>
  <si>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</si>
  <si>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</si>
  <si>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</si>
  <si>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</si>
  <si>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</si>
  <si>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</si>
  <si>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</si>
  <si>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</si>
  <si>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</si>
  <si>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</si>
  <si>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</si>
  <si>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</si>
  <si>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</si>
  <si>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</si>
  <si>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</si>
  <si>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</si>
  <si>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</si>
  <si>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</si>
  <si>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</si>
  <si>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</si>
  <si>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</si>
  <si>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</si>
  <si>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</si>
  <si>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</si>
  <si>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</si>
  <si>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</si>
  <si>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</si>
  <si>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</si>
  <si>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</si>
  <si>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</si>
  <si>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</si>
  <si>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</si>
  <si>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</si>
  <si>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</si>
  <si>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</si>
  <si>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</si>
  <si>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</si>
  <si>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</si>
  <si>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</si>
  <si>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</si>
  <si>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</si>
  <si>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</si>
  <si>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</si>
  <si>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</si>
  <si>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</si>
  <si>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</si>
  <si>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</si>
  <si>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</si>
  <si>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</si>
  <si>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</si>
  <si>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</si>
  <si>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</si>
  <si>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</si>
  <si>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</si>
  <si>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</si>
  <si>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</si>
  <si>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</si>
  <si>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</si>
  <si>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</si>
  <si>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</si>
  <si>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</si>
  <si>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</si>
  <si>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</si>
  <si>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</si>
  <si>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</si>
  <si>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</si>
  <si>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</si>
  <si>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</si>
  <si>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</si>
  <si>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</si>
  <si>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</si>
  <si>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</si>
  <si>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</si>
  <si>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</si>
  <si>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</si>
  <si>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</si>
  <si>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</si>
  <si>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</si>
  <si>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</si>
  <si>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</si>
  <si>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</si>
  <si>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</si>
  <si>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</si>
  <si>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</si>
  <si>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</si>
  <si>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</si>
  <si>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</si>
  <si>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</si>
  <si>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</si>
  <si>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</si>
  <si>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</si>
  <si>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</si>
  <si>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</si>
  <si>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</si>
  <si>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</si>
  <si>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</si>
  <si>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</si>
  <si>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</si>
  <si>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</si>
  <si>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</si>
  <si>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</si>
  <si>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</si>
  <si>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</si>
  <si>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</si>
  <si>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</si>
  <si>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</si>
  <si>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</si>
  <si>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</si>
  <si>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</si>
  <si>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</si>
  <si>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</si>
  <si>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</si>
  <si>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</si>
  <si>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</si>
  <si>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</si>
  <si>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</si>
  <si>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</si>
  <si>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</si>
  <si>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</si>
  <si>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</si>
  <si>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</si>
  <si>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</si>
  <si>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</si>
  <si>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</si>
  <si>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</si>
  <si>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</si>
  <si>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</si>
  <si>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</si>
  <si>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</si>
  <si>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</si>
  <si>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</si>
  <si>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</si>
  <si>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</si>
  <si>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</si>
  <si>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</si>
  <si>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</si>
  <si>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</si>
  <si>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</si>
  <si>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</si>
  <si>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</si>
  <si>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</si>
  <si>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</si>
  <si>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</si>
  <si>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</si>
  <si>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</si>
  <si>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</si>
  <si>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</si>
  <si>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</si>
  <si>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</si>
  <si>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</si>
  <si>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</si>
  <si>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</si>
  <si>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</si>
  <si>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</si>
  <si>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</si>
  <si>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</si>
  <si>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</si>
  <si>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</si>
  <si>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</si>
  <si>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</si>
  <si>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</si>
  <si>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</si>
  <si>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</si>
  <si>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</si>
  <si>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</si>
  <si>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</si>
  <si>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</si>
  <si>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</si>
  <si>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</si>
  <si>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</si>
  <si>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</si>
  <si>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</si>
  <si>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</si>
  <si>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</si>
  <si>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</si>
  <si>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</si>
  <si>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</si>
  <si>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</si>
  <si>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</si>
  <si>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</si>
  <si>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</si>
  <si>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</si>
  <si>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</si>
  <si>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</si>
  <si>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</si>
  <si>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</si>
  <si>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</si>
  <si>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</si>
  <si>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</si>
  <si>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</si>
  <si>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</si>
  <si>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</si>
  <si>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</si>
  <si>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</si>
  <si>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</si>
  <si>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</si>
  <si>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</si>
  <si>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</si>
  <si>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</si>
  <si>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</si>
  <si>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</si>
  <si>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</si>
  <si>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</si>
  <si>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</si>
  <si>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</si>
  <si>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</si>
  <si>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</si>
  <si>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</si>
  <si>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</si>
  <si>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</si>
  <si>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</si>
  <si>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</si>
  <si>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</si>
  <si>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</si>
  <si>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</si>
  <si>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</si>
  <si>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</si>
  <si>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</si>
  <si>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</si>
  <si>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</si>
  <si>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</si>
  <si>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</si>
  <si>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</si>
  <si>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</si>
  <si>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</si>
  <si>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</si>
  <si>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</si>
  <si>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</si>
  <si>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</si>
  <si>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</si>
  <si>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</si>
  <si>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</si>
  <si>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</si>
  <si>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</si>
  <si>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</si>
  <si>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</si>
  <si>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</si>
  <si>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</si>
  <si>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</si>
  <si>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</si>
  <si>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</si>
  <si>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</si>
  <si>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</si>
  <si>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</si>
  <si>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</si>
  <si>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</si>
  <si>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</si>
  <si>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</si>
  <si>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</si>
  <si>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</si>
  <si>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</si>
  <si>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</si>
  <si>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</si>
  <si>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</si>
  <si>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</si>
  <si>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</si>
  <si>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</si>
  <si>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</si>
  <si>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</si>
  <si>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</si>
  <si>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</si>
  <si>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</si>
  <si>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</si>
  <si>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</si>
  <si>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</si>
  <si>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</si>
  <si>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</si>
  <si>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</si>
  <si>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</si>
  <si>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</si>
  <si>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</si>
  <si>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</si>
  <si>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</si>
  <si>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</si>
  <si>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</si>
  <si>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</si>
  <si>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</si>
  <si>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</si>
  <si>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</si>
  <si>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</si>
  <si>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</si>
  <si>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</si>
  <si>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</si>
  <si>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</si>
  <si>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</si>
  <si>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</si>
  <si>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</si>
  <si>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</si>
  <si>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</si>
  <si>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</si>
  <si>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</si>
  <si>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</si>
  <si>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</si>
  <si>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</si>
  <si>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</si>
  <si>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</si>
  <si>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</si>
  <si>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</si>
  <si>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</si>
  <si>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</si>
  <si>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</si>
  <si>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</si>
  <si>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</si>
  <si>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</si>
  <si>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</si>
  <si>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</si>
  <si>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</si>
  <si>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</si>
  <si>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</si>
  <si>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</si>
  <si>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</si>
  <si>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</si>
  <si>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</si>
  <si>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</si>
  <si>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</si>
  <si>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</si>
  <si>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</si>
  <si>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</si>
  <si>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</si>
  <si>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</si>
  <si>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</si>
  <si>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</si>
  <si>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</si>
  <si>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</si>
  <si>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</si>
  <si>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</si>
  <si>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</si>
  <si>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</si>
  <si>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</si>
  <si>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</si>
  <si>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</si>
  <si>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</si>
  <si>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</si>
  <si>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</si>
  <si>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</si>
  <si>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</si>
  <si>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</si>
  <si>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</si>
  <si>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</si>
  <si>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</si>
  <si>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</si>
  <si>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</si>
  <si>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</si>
  <si>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</si>
  <si>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</si>
  <si>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</si>
  <si>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</si>
  <si>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</si>
  <si>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</si>
  <si>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</si>
  <si>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</si>
  <si>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</si>
  <si>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</si>
  <si>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</si>
  <si>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</si>
  <si>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</si>
  <si>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</si>
  <si>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</si>
  <si>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</si>
  <si>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</si>
  <si>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</si>
  <si>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</si>
  <si>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</si>
  <si>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</si>
  <si>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</si>
  <si>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</si>
  <si>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</si>
  <si>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</si>
  <si>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</si>
  <si>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</si>
  <si>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</si>
  <si>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</si>
  <si>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</si>
  <si>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</si>
  <si>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</si>
  <si>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</si>
  <si>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</si>
  <si>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</si>
  <si>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</si>
  <si>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</si>
  <si>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</si>
  <si>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</si>
  <si>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</si>
  <si>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</si>
  <si>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</si>
  <si>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</si>
  <si>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</si>
  <si>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</si>
  <si>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</si>
  <si>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</si>
  <si>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</si>
  <si>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</si>
  <si>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</si>
  <si>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</si>
  <si>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</si>
  <si>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</si>
  <si>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</si>
  <si>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</si>
  <si>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</si>
  <si>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</si>
  <si>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</si>
  <si>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</si>
  <si>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</si>
  <si>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</si>
  <si>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</si>
  <si>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</si>
  <si>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</si>
  <si>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</si>
  <si>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</si>
  <si>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</si>
  <si>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</si>
  <si>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</si>
  <si>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</si>
  <si>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</si>
  <si>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</si>
  <si>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</si>
  <si>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</si>
  <si>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</si>
  <si>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</si>
  <si>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</si>
  <si>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</si>
  <si>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</si>
  <si>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</si>
  <si>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</si>
  <si>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</si>
  <si>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</si>
  <si>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</si>
  <si>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</si>
  <si>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</si>
  <si>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</si>
  <si>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</si>
  <si>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</si>
  <si>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</si>
  <si>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</si>
  <si>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</si>
  <si>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</si>
  <si>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</si>
  <si>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</si>
  <si>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</si>
  <si>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</si>
  <si>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</si>
  <si>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</si>
  <si>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</si>
  <si>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</si>
  <si>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</si>
  <si>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</si>
  <si>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</si>
  <si>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</si>
  <si>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</si>
  <si>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</si>
  <si>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</si>
  <si>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</si>
  <si>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</si>
  <si>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</si>
  <si>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</si>
  <si>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</si>
  <si>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</si>
  <si>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</si>
  <si>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</si>
  <si>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</si>
  <si>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</si>
  <si>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</si>
  <si>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</si>
  <si>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</si>
  <si>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</si>
  <si>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</si>
  <si>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</si>
  <si>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</si>
  <si>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</si>
  <si>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</si>
  <si>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</si>
  <si>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</si>
  <si>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</si>
  <si>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</si>
  <si>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</si>
  <si>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</si>
  <si>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</si>
  <si>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</si>
  <si>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</si>
  <si>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</si>
  <si>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</si>
  <si>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</si>
  <si>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</si>
  <si>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</si>
  <si>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</si>
  <si>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</si>
  <si>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</si>
  <si>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</si>
  <si>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</si>
  <si>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</si>
  <si>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</si>
  <si>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</si>
  <si>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</si>
  <si>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</si>
  <si>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</si>
  <si>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</si>
  <si>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</si>
  <si>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</si>
  <si>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</si>
  <si>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</si>
  <si>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</si>
  <si>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</si>
  <si>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</si>
  <si>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</si>
  <si>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</si>
  <si>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</si>
  <si>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</si>
  <si>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</si>
  <si>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</si>
  <si>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</si>
  <si>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</si>
  <si>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</si>
  <si>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</si>
  <si>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</si>
  <si>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</si>
  <si>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</si>
  <si>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</si>
  <si>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</si>
  <si>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</si>
  <si>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</si>
  <si>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</si>
  <si>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</si>
  <si>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</si>
  <si>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</si>
  <si>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</si>
  <si>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</si>
  <si>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</si>
  <si>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</si>
  <si>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</si>
  <si>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</si>
  <si>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</si>
  <si>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</si>
  <si>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</si>
  <si>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</si>
  <si>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</si>
  <si>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</si>
  <si>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</si>
  <si>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</si>
  <si>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</si>
  <si>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</si>
  <si>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</si>
  <si>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</si>
  <si>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</si>
  <si>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</si>
  <si>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</si>
  <si>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</si>
  <si>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</si>
  <si>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</si>
  <si>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</si>
  <si>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</si>
  <si>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</si>
  <si>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</si>
  <si>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</si>
  <si>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</si>
  <si>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</si>
  <si>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</si>
  <si>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</si>
  <si>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</si>
  <si>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</si>
  <si>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</si>
  <si>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</si>
  <si>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</si>
  <si>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</si>
  <si>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</si>
  <si>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</si>
  <si>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</si>
  <si>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</si>
  <si>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</si>
  <si>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</si>
  <si>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</si>
  <si>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</si>
  <si>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</si>
  <si>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</si>
  <si>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</si>
  <si>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</si>
  <si>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</si>
  <si>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</si>
  <si>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</si>
  <si>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</si>
  <si>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</si>
  <si>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</si>
  <si>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</si>
  <si>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</si>
  <si>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</si>
  <si>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</si>
  <si>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</si>
  <si>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</si>
  <si>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</si>
  <si>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</si>
  <si>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</si>
  <si>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</si>
  <si>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</si>
  <si>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</si>
  <si>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</si>
  <si>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</si>
  <si>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</si>
  <si>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</si>
  <si>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</si>
  <si>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</si>
  <si>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</si>
  <si>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</si>
  <si>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</si>
  <si>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</si>
  <si>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</si>
  <si>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</si>
  <si>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</si>
  <si>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</si>
  <si>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</si>
  <si>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</si>
  <si>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</si>
  <si>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</si>
  <si>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</si>
  <si>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</si>
  <si>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</si>
  <si>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</si>
  <si>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</si>
  <si>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</si>
  <si>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</si>
  <si>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</si>
  <si>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</si>
  <si>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</si>
  <si>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</si>
  <si>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</si>
  <si>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</si>
  <si>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</si>
  <si>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</si>
  <si>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</si>
  <si>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</si>
  <si>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</si>
  <si>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</si>
  <si>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</si>
  <si>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</si>
  <si>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</si>
  <si>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</si>
  <si>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</si>
  <si>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</si>
  <si>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</si>
  <si>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</si>
  <si>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</si>
  <si>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</si>
  <si>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</si>
  <si>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</si>
  <si>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</si>
  <si>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</si>
  <si>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</si>
  <si>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</si>
  <si>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</si>
  <si>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</si>
  <si>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</si>
  <si>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</si>
  <si>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</si>
  <si>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</si>
  <si>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</si>
  <si>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</si>
  <si>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</si>
  <si>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</si>
  <si>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</si>
  <si>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</si>
  <si>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</si>
  <si>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</si>
  <si>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</si>
  <si>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</si>
  <si>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</si>
  <si>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</si>
  <si>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</si>
  <si>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</si>
  <si>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</si>
  <si>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</si>
  <si>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</si>
  <si>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</si>
  <si>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</si>
  <si>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</si>
  <si>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</si>
  <si>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</si>
  <si>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</si>
  <si>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</si>
  <si>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</si>
  <si>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</si>
  <si>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</si>
  <si>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</si>
  <si>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</si>
  <si>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</si>
  <si>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</si>
  <si>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</si>
  <si>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</si>
  <si>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</si>
  <si>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</si>
  <si>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</si>
  <si>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</si>
  <si>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</si>
  <si>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</si>
  <si>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</si>
  <si>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</si>
  <si>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</si>
  <si>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</si>
  <si>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</si>
  <si>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</si>
  <si>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</si>
  <si>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</si>
  <si>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</si>
  <si>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</si>
  <si>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</si>
  <si>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</si>
  <si>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</si>
  <si>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</si>
  <si>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</si>
  <si>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</si>
  <si>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</si>
  <si>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</si>
  <si>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</si>
  <si>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</si>
  <si>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</si>
  <si>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</si>
  <si>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</si>
  <si>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</si>
  <si>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</si>
  <si>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</si>
  <si>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</si>
  <si>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</si>
  <si>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</si>
  <si>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</si>
  <si>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</si>
  <si>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</si>
  <si>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</si>
  <si>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</si>
  <si>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</si>
  <si>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</si>
  <si>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</si>
  <si>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</si>
  <si>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</si>
  <si>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</si>
  <si>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</si>
  <si>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</si>
  <si>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</si>
  <si>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</si>
  <si>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</si>
  <si>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</si>
  <si>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</si>
  <si>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</si>
  <si>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</si>
  <si>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</si>
  <si>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</si>
  <si>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</si>
  <si>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</si>
  <si>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</si>
  <si>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</si>
  <si>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</si>
  <si>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</si>
  <si>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</si>
  <si>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</si>
  <si>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</si>
  <si>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</si>
  <si>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</si>
  <si>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</si>
  <si>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</si>
  <si>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</si>
  <si>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</si>
  <si>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</si>
  <si>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</si>
  <si>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</si>
  <si>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</si>
  <si>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</si>
  <si>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</si>
  <si>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</si>
  <si>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</si>
  <si>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</si>
  <si>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</si>
  <si>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</si>
  <si>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</si>
  <si>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</si>
  <si>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</si>
  <si>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</si>
  <si>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</si>
  <si>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</si>
  <si>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</si>
  <si>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</si>
  <si>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</si>
  <si>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</si>
  <si>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</si>
  <si>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</si>
  <si>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</si>
  <si>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</si>
  <si>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</si>
  <si>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</si>
  <si>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</si>
  <si>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</si>
  <si>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</si>
  <si>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</si>
  <si>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</si>
  <si>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</si>
  <si>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</si>
  <si>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</si>
  <si>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</si>
  <si>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</si>
  <si>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</si>
  <si>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</si>
  <si>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</si>
  <si>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</si>
  <si>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</si>
  <si>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</si>
  <si>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</si>
  <si>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</si>
  <si>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</si>
  <si>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</si>
  <si>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</si>
  <si>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</si>
  <si>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</si>
  <si>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</si>
  <si>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</si>
  <si>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</si>
  <si>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</si>
  <si>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</si>
  <si>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</si>
  <si>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</si>
  <si>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</si>
  <si>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</si>
  <si>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</si>
  <si>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</si>
  <si>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</si>
  <si>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</si>
  <si>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</si>
  <si>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</si>
  <si>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</si>
  <si>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</si>
  <si>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</si>
  <si>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</si>
  <si>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</si>
  <si>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</si>
  <si>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</si>
  <si>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</si>
  <si>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</si>
  <si>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</si>
  <si>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</si>
  <si>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</si>
  <si>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</si>
  <si>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</si>
  <si>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</si>
  <si>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</si>
  <si>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</si>
  <si>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</si>
  <si>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</si>
  <si>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</si>
  <si>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</si>
  <si>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</si>
  <si>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</si>
  <si>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</si>
  <si>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</si>
  <si>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</si>
  <si>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</si>
  <si>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</si>
  <si>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</si>
  <si>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</si>
  <si>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</si>
  <si>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</si>
  <si>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</si>
  <si>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</si>
  <si>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</si>
  <si>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</si>
  <si>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</si>
  <si>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</si>
  <si>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</si>
  <si>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</si>
  <si>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</si>
  <si>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</si>
  <si>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</si>
  <si>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</si>
  <si>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</si>
  <si>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</si>
  <si>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</si>
  <si>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</si>
  <si>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</si>
  <si>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</si>
  <si>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</si>
  <si>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</si>
  <si>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</si>
  <si>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</si>
  <si>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</si>
  <si>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</si>
  <si>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</si>
  <si>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</si>
  <si>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</si>
  <si>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</si>
  <si>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</si>
  <si>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</si>
  <si>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</si>
  <si>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</si>
  <si>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</si>
  <si>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</si>
  <si>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</si>
  <si>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</si>
  <si>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</si>
  <si>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</si>
  <si>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</si>
  <si>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</si>
  <si>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</si>
  <si>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</si>
  <si>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</si>
  <si>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</si>
  <si>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</si>
  <si>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</si>
  <si>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</si>
  <si>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</si>
  <si>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</si>
  <si>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</si>
  <si>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</si>
  <si>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</si>
  <si>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</si>
  <si>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</si>
  <si>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</si>
  <si>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</si>
  <si>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</si>
  <si>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</si>
  <si>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</si>
  <si>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</si>
  <si>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</si>
  <si>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</si>
  <si>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</si>
  <si>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</si>
  <si>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</si>
  <si>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</si>
  <si>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</si>
  <si>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</si>
  <si>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</si>
  <si>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</si>
  <si>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</si>
  <si>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</si>
  <si>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</si>
  <si>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</si>
  <si>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</si>
  <si>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</si>
  <si>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</si>
  <si>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</si>
  <si>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</si>
  <si>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</si>
  <si>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</si>
  <si>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</si>
  <si>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</si>
  <si>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</si>
  <si>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</si>
  <si>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</si>
  <si>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</si>
  <si>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</si>
  <si>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</si>
  <si>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</si>
  <si>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</si>
  <si>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</si>
  <si>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</si>
  <si>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</si>
  <si>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</si>
  <si>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</si>
  <si>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</si>
  <si>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</si>
  <si>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</si>
  <si>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</si>
  <si>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</si>
  <si>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</si>
  <si>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</si>
  <si>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</si>
  <si>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</si>
  <si>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</si>
  <si>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</si>
  <si>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</si>
  <si>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</si>
  <si>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</si>
  <si>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</si>
  <si>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</si>
  <si>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</si>
  <si>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</si>
  <si>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</si>
  <si>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</si>
  <si>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</si>
  <si>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</si>
  <si>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</si>
  <si>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</si>
  <si>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</si>
  <si>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</si>
  <si>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</si>
  <si>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</si>
  <si>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</si>
  <si>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</si>
  <si>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</si>
  <si>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</si>
  <si>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</si>
  <si>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</si>
  <si>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</si>
  <si>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</si>
  <si>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</si>
  <si>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</si>
  <si>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</si>
  <si>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</si>
  <si>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</si>
  <si>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</si>
  <si>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</si>
  <si>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</si>
  <si>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</si>
  <si>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</si>
  <si>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</si>
  <si>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</si>
  <si>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</si>
  <si>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</si>
  <si>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</si>
  <si>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</si>
  <si>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</si>
  <si>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</si>
  <si>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</si>
  <si>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</si>
  <si>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</si>
  <si>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</si>
  <si>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</si>
  <si>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</si>
  <si>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</si>
  <si>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</si>
  <si>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</si>
  <si>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</si>
  <si>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</si>
  <si>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</si>
  <si>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</si>
  <si>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</si>
  <si>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</si>
  <si>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</si>
  <si>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</si>
  <si>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</si>
  <si>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</si>
  <si>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</si>
  <si>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</si>
  <si>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</si>
  <si>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</si>
  <si>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</si>
  <si>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</si>
  <si>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</si>
  <si>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</si>
  <si>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</si>
  <si>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</si>
  <si>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</si>
  <si>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</si>
  <si>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</si>
  <si>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</si>
  <si>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</si>
  <si>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</si>
  <si>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</si>
  <si>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</si>
  <si>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</si>
  <si>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</si>
  <si>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</si>
  <si>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</si>
  <si>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</si>
  <si>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</si>
  <si>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</si>
  <si>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</si>
  <si>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</si>
  <si>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</si>
  <si>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</si>
  <si>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</si>
  <si>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</si>
  <si>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</si>
  <si>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</si>
  <si>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</si>
  <si>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</si>
  <si>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</si>
  <si>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</si>
  <si>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</si>
  <si>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</si>
  <si>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</si>
  <si>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</si>
  <si>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</si>
  <si>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</si>
  <si>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</si>
  <si>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</si>
  <si>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</si>
  <si>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</si>
  <si>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</si>
  <si>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</si>
  <si>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</si>
  <si>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</si>
  <si>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</si>
  <si>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</si>
  <si>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</si>
  <si>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</si>
  <si>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</si>
  <si>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</si>
  <si>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</si>
  <si>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</si>
  <si>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</si>
  <si>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</si>
  <si>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</si>
  <si>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</si>
  <si>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</si>
  <si>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</si>
  <si>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</si>
  <si>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</si>
  <si>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</si>
  <si>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</si>
  <si>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</si>
  <si>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</si>
  <si>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</si>
  <si>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</si>
  <si>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</si>
  <si>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</si>
  <si>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</si>
  <si>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</si>
  <si>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</si>
  <si>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</si>
  <si>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</si>
  <si>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</si>
  <si>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</si>
  <si>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</si>
  <si>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</si>
  <si>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</si>
  <si>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</si>
  <si>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</si>
  <si>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</si>
  <si>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</si>
  <si>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</si>
  <si>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</si>
  <si>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</si>
  <si>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</si>
  <si>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</si>
  <si>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</si>
  <si>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</si>
  <si>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</si>
  <si>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</si>
  <si>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</si>
  <si>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</si>
  <si>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</si>
  <si>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</si>
  <si>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</si>
  <si>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</si>
  <si>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</si>
  <si>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</si>
  <si>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</si>
  <si>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</si>
  <si>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</si>
  <si>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</si>
  <si>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</si>
  <si>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</si>
  <si>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</si>
  <si>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</si>
  <si>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</si>
  <si>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</si>
  <si>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</si>
  <si>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</si>
  <si>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</si>
  <si>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</si>
  <si>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</si>
  <si>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</si>
  <si>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</si>
  <si>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</si>
  <si>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</si>
  <si>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</si>
  <si>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</si>
  <si>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</si>
  <si>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</si>
  <si>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</si>
  <si>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</si>
  <si>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</si>
  <si>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</si>
  <si>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</si>
  <si>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</si>
  <si>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</si>
  <si>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</si>
  <si>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</si>
  <si>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</si>
  <si>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</si>
  <si>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</si>
  <si>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</si>
  <si>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</si>
  <si>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</si>
  <si>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</si>
  <si>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</si>
  <si>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</si>
  <si>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</si>
  <si>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</si>
  <si>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</si>
  <si>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</si>
  <si>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</si>
  <si>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</si>
  <si>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</si>
  <si>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</si>
  <si>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</si>
  <si>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</si>
  <si>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</si>
  <si>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</si>
  <si>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</si>
  <si>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</si>
  <si>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</si>
  <si>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</si>
  <si>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</si>
  <si>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</si>
  <si>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</si>
  <si>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</si>
  <si>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</si>
  <si>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</si>
  <si>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</si>
  <si>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</si>
  <si>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</si>
  <si>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</si>
  <si>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</si>
  <si>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</si>
  <si>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</si>
  <si>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</si>
  <si>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</si>
  <si>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</si>
  <si>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</si>
  <si>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</si>
  <si>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</si>
  <si>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</si>
  <si>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</si>
  <si>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</si>
  <si>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</si>
  <si>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</si>
  <si>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</si>
  <si>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</si>
  <si>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</si>
  <si>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</si>
  <si>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</si>
  <si>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</si>
  <si>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</si>
  <si>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</si>
  <si>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</si>
  <si>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</si>
  <si>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</si>
  <si>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</si>
  <si>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</si>
  <si>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</si>
  <si>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</si>
  <si>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</si>
  <si>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</si>
  <si>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</si>
  <si>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</si>
  <si>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</si>
  <si>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</si>
  <si>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</si>
  <si>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</si>
  <si>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</si>
  <si>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</si>
  <si>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</si>
  <si>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</si>
  <si>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</si>
  <si>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</si>
  <si>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</si>
  <si>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</si>
  <si>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</si>
  <si>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</si>
  <si>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</si>
  <si>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</si>
  <si>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</si>
  <si>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</si>
  <si>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</si>
  <si>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</si>
  <si>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</si>
  <si>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</si>
  <si>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</si>
  <si>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</si>
  <si>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</si>
  <si>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</si>
  <si>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</si>
  <si>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</si>
  <si>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</si>
  <si>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</si>
  <si>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</si>
  <si>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</si>
  <si>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</si>
  <si>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</si>
  <si>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</si>
  <si>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</si>
  <si>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</si>
  <si>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</si>
  <si>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</si>
  <si>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</si>
  <si>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</si>
  <si>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</si>
  <si>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</si>
  <si>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</si>
  <si>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</si>
  <si>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</si>
  <si>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</si>
  <si>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</si>
  <si>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</si>
  <si>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</si>
  <si>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</si>
  <si>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</si>
  <si>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</si>
  <si>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</si>
  <si>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</si>
  <si>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</si>
  <si>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</si>
  <si>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</si>
  <si>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</si>
  <si>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</si>
  <si>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</si>
  <si>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</si>
  <si>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</si>
  <si>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</si>
  <si>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</si>
  <si>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</si>
  <si>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</si>
  <si>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</si>
  <si>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</si>
  <si>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</si>
  <si>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</si>
  <si>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</si>
  <si>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</si>
  <si>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</si>
  <si>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</si>
  <si>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</si>
  <si>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</si>
  <si>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</si>
  <si>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</si>
  <si>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</si>
  <si>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</si>
  <si>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</si>
  <si>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</si>
  <si>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</si>
  <si>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</si>
  <si>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</si>
  <si>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</si>
  <si>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</si>
  <si>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</si>
  <si>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</si>
  <si>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</si>
  <si>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</si>
  <si>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</si>
  <si>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</si>
  <si>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</si>
  <si>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</si>
  <si>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</si>
  <si>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</si>
  <si>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</si>
  <si>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</si>
  <si>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</si>
  <si>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</si>
  <si>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</si>
  <si>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</si>
  <si>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</si>
  <si>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</si>
  <si>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</si>
  <si>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</si>
  <si>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</si>
  <si>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</si>
  <si>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</si>
  <si>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</si>
  <si>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</si>
  <si>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</si>
  <si>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</si>
  <si>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</si>
  <si>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</si>
  <si>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</si>
  <si>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</si>
  <si>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</si>
  <si>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</si>
  <si>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</si>
  <si>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</si>
  <si>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</si>
  <si>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</si>
  <si>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</si>
  <si>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</si>
  <si>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</si>
  <si>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</si>
  <si>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</si>
  <si>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</si>
  <si>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</si>
  <si>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</si>
  <si>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</si>
  <si>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</si>
  <si>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</si>
  <si>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</si>
  <si>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</si>
  <si>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</si>
  <si>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</si>
  <si>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</si>
  <si>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</si>
  <si>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</si>
  <si>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</si>
  <si>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</si>
  <si>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</si>
  <si>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</si>
  <si>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</si>
  <si>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</si>
  <si>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</si>
  <si>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</si>
  <si>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</si>
  <si>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</si>
  <si>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</si>
  <si>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</si>
  <si>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</si>
  <si>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</si>
  <si>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</si>
  <si>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</si>
  <si>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</si>
  <si>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</si>
  <si>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</si>
  <si>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</si>
  <si>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</si>
  <si>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</si>
  <si>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</si>
  <si>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</si>
  <si>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</si>
  <si>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</si>
  <si>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</si>
  <si>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</si>
  <si>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</si>
  <si>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</si>
  <si>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</si>
  <si>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</si>
  <si>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</si>
  <si>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</si>
  <si>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</si>
  <si>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</si>
  <si>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</si>
  <si>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</si>
  <si>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</si>
  <si>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</si>
  <si>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</si>
  <si>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</si>
  <si>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</si>
  <si>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</si>
  <si>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</si>
  <si>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</si>
  <si>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</si>
  <si>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</si>
  <si>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</si>
  <si>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</si>
  <si>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</si>
  <si>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</si>
  <si>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</si>
  <si>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</si>
  <si>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</si>
  <si>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</si>
  <si>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</si>
  <si>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</si>
  <si>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</si>
  <si>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</si>
  <si>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</si>
  <si>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</si>
  <si>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</si>
  <si>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</si>
  <si>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</si>
  <si>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</si>
  <si>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</si>
  <si>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</si>
  <si>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</si>
  <si>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</si>
  <si>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</si>
  <si>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</si>
  <si>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</si>
  <si>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</si>
  <si>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</si>
  <si>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</si>
  <si>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</si>
  <si>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</si>
  <si>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</si>
  <si>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</si>
  <si>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</si>
  <si>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</si>
  <si>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</si>
  <si>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</si>
  <si>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</si>
  <si>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</si>
  <si>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</si>
  <si>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</si>
  <si>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</si>
  <si>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</si>
  <si>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</si>
  <si>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</si>
  <si>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</si>
  <si>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</si>
  <si>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</si>
  <si>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</si>
  <si>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</si>
  <si>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</si>
  <si>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</si>
  <si>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</si>
  <si>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</si>
  <si>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</si>
  <si>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</si>
  <si>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</si>
  <si>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</si>
  <si>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</si>
  <si>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</si>
  <si>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</si>
  <si>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</si>
  <si>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</si>
  <si>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</si>
  <si>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</si>
  <si>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</si>
  <si>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</si>
  <si>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</si>
  <si>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</si>
  <si>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</si>
  <si>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</si>
  <si>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</si>
  <si>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</si>
  <si>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</si>
  <si>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</si>
  <si>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</si>
  <si>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</si>
  <si>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</si>
  <si>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</si>
  <si>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</si>
  <si>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</si>
  <si>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</si>
  <si>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</si>
  <si>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</si>
  <si>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</si>
  <si>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</si>
  <si>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</si>
  <si>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</si>
  <si>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</si>
  <si>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</si>
  <si>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</si>
  <si>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</si>
  <si>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</si>
  <si>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</si>
  <si>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</si>
  <si>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</si>
  <si>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</si>
  <si>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</si>
  <si>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</si>
  <si>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</si>
  <si>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</si>
  <si>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</si>
  <si>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</si>
  <si>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</si>
  <si>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</si>
  <si>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</si>
  <si>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</si>
  <si>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</si>
  <si>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</si>
  <si>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</si>
  <si>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</si>
  <si>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</si>
  <si>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</si>
  <si>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</si>
  <si>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</si>
  <si>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</si>
  <si>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</si>
  <si>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</si>
  <si>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</si>
  <si>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</si>
  <si>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</si>
  <si>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</si>
  <si>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</si>
  <si>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</si>
  <si>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</si>
  <si>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</si>
  <si>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</si>
  <si>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</si>
  <si>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</si>
  <si>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</si>
  <si>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</si>
  <si>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</si>
  <si>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</si>
  <si>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</si>
  <si>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</si>
  <si>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</si>
  <si>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</si>
  <si>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</si>
  <si>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</si>
  <si>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</si>
  <si>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</si>
  <si>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</si>
  <si>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</si>
  <si>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</si>
  <si>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</si>
  <si>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</si>
  <si>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</si>
  <si>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</si>
  <si>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</si>
  <si>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</si>
  <si>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</si>
  <si>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</si>
  <si>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</si>
  <si>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</si>
  <si>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</si>
  <si>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</si>
  <si>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</si>
  <si>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</si>
  <si>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</si>
  <si>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</si>
  <si>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</si>
  <si>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</si>
  <si>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</si>
  <si>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</si>
  <si>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</si>
  <si>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</si>
  <si>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</si>
  <si>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</si>
  <si>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</si>
  <si>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</si>
  <si>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</si>
  <si>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</si>
  <si>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</si>
  <si>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</si>
  <si>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</si>
  <si>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</si>
  <si>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</si>
  <si>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</si>
  <si>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</si>
  <si>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</si>
  <si>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</si>
  <si>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</si>
  <si>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</si>
  <si>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</si>
  <si>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</si>
  <si>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</si>
  <si>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</si>
  <si>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</si>
  <si>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</si>
  <si>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</si>
  <si>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</si>
  <si>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</si>
  <si>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</si>
  <si>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</si>
  <si>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</si>
  <si>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</si>
  <si>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</si>
  <si>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</si>
  <si>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</si>
  <si>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</si>
  <si>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</si>
  <si>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</si>
  <si>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</si>
  <si>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</si>
  <si>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</si>
  <si>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</si>
  <si>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</si>
  <si>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</si>
  <si>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</si>
  <si>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</si>
  <si>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</si>
  <si>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</si>
  <si>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</si>
  <si>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</si>
  <si>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</si>
  <si>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</si>
  <si>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</si>
  <si>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</si>
  <si>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</si>
  <si>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</si>
  <si>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</si>
  <si>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</si>
  <si>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</si>
  <si>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</si>
  <si>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</si>
  <si>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</si>
  <si>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</si>
  <si>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</si>
  <si>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</si>
  <si>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</si>
  <si>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</si>
  <si>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</si>
  <si>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</si>
  <si>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</si>
  <si>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</si>
  <si>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</si>
  <si>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</si>
  <si>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</si>
  <si>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</si>
  <si>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</si>
  <si>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</si>
  <si>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</si>
  <si>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</si>
  <si>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</si>
  <si>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</si>
  <si>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</si>
  <si>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</si>
  <si>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</si>
  <si>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</si>
  <si>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</si>
  <si>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</si>
  <si>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</si>
  <si>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</si>
  <si>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</si>
  <si>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</si>
  <si>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</si>
  <si>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</si>
  <si>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</si>
  <si>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</si>
  <si>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</si>
  <si>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</si>
  <si>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</si>
  <si>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</si>
  <si>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</si>
  <si>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</si>
  <si>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</si>
  <si>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</si>
  <si>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</si>
  <si>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</si>
  <si>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</si>
  <si>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</si>
  <si>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</si>
  <si>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</si>
  <si>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</si>
  <si>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</si>
  <si>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</si>
  <si>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</si>
  <si>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</si>
  <si>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</si>
  <si>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</si>
  <si>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</si>
  <si>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</si>
  <si>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</si>
  <si>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</si>
  <si>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</si>
  <si>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</si>
  <si>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</si>
  <si>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</si>
  <si>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</si>
  <si>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</si>
  <si>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</si>
  <si>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</si>
  <si>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</si>
  <si>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</si>
  <si>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</si>
  <si>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</si>
  <si>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</si>
  <si>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</si>
  <si>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</si>
  <si>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</si>
  <si>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</si>
  <si>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</si>
  <si>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</si>
  <si>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</si>
  <si>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</si>
  <si>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</si>
  <si>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</si>
  <si>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</si>
  <si>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</si>
  <si>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</si>
  <si>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</si>
  <si>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</si>
  <si>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</si>
  <si>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</si>
  <si>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</si>
  <si>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</si>
  <si>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</si>
  <si>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</si>
  <si>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</si>
  <si>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</si>
  <si>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</si>
  <si>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</si>
  <si>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</si>
  <si>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</si>
  <si>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</si>
  <si>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</si>
  <si>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</si>
  <si>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</si>
  <si>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</si>
  <si>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</si>
  <si>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</si>
  <si>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</si>
  <si>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</si>
  <si>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</si>
  <si>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</si>
  <si>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</si>
  <si>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</si>
  <si>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</si>
  <si>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</si>
  <si>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</si>
  <si>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</si>
  <si>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</si>
  <si>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</si>
  <si>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</si>
  <si>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</si>
  <si>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</si>
  <si>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</si>
  <si>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</si>
  <si>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</si>
  <si>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</si>
  <si>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</si>
  <si>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</si>
  <si>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</si>
  <si>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</si>
  <si>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</si>
  <si>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</si>
  <si>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</si>
  <si>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</si>
  <si>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</si>
  <si>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</si>
  <si>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</si>
  <si>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</si>
  <si>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</si>
  <si>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</si>
  <si>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</si>
  <si>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</si>
  <si>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</si>
  <si>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</si>
  <si>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</si>
  <si>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</si>
  <si>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</si>
  <si>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</si>
  <si>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</si>
  <si>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</si>
  <si>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</si>
  <si>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</si>
  <si>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</si>
  <si>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</si>
  <si>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</si>
  <si>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</si>
  <si>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</si>
  <si>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</si>
  <si>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</si>
  <si>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</si>
  <si>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</si>
  <si>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</si>
  <si>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</si>
  <si>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</si>
  <si>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</si>
  <si>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</si>
  <si>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</si>
  <si>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</si>
  <si>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</si>
  <si>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</si>
  <si>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</si>
  <si>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</si>
  <si>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</si>
  <si>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</si>
  <si>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</si>
  <si>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</si>
  <si>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</si>
  <si>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</si>
  <si>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</si>
  <si>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</si>
  <si>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</si>
  <si>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</si>
  <si>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</si>
  <si>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</si>
  <si>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</si>
  <si>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</si>
  <si>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</si>
  <si>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</si>
  <si>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</si>
  <si>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</si>
  <si>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</si>
  <si>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</si>
  <si>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</si>
  <si>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</si>
  <si>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</si>
  <si>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</si>
  <si>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</si>
  <si>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</si>
  <si>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</si>
  <si>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</si>
  <si>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</si>
  <si>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</si>
  <si>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</si>
  <si>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</si>
  <si>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</si>
  <si>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</si>
  <si>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</si>
  <si>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</si>
  <si>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</si>
  <si>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</si>
  <si>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</si>
  <si>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</si>
  <si>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</si>
  <si>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</si>
  <si>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</si>
  <si>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</si>
  <si>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</si>
  <si>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</si>
  <si>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</si>
  <si>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</si>
  <si>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</si>
  <si>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</si>
  <si>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</si>
  <si>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</si>
  <si>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</si>
  <si>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</si>
  <si>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</si>
  <si>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</si>
  <si>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</si>
  <si>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</si>
  <si>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</si>
  <si>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</si>
  <si>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</si>
  <si>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</si>
  <si>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</si>
  <si>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</si>
  <si>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</si>
  <si>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</si>
  <si>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</si>
  <si>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</si>
  <si>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</si>
  <si>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</si>
  <si>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</si>
  <si>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</si>
  <si>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</si>
  <si>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</si>
  <si>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</si>
  <si>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</si>
  <si>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</si>
  <si>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</si>
  <si>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</si>
  <si>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</si>
  <si>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</si>
  <si>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</si>
  <si>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</si>
  <si>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</si>
  <si>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</si>
  <si>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</si>
  <si>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</si>
  <si>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</si>
  <si>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</si>
  <si>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</si>
  <si>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</si>
  <si>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</si>
  <si>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</si>
  <si>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</si>
  <si>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</si>
  <si>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</si>
  <si>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</si>
  <si>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</si>
  <si>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</si>
  <si>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</si>
  <si>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</si>
  <si>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</si>
  <si>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</si>
  <si>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</si>
  <si>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</si>
  <si>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</si>
  <si>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</si>
  <si>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</si>
  <si>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</si>
  <si>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</si>
  <si>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</si>
  <si>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</si>
  <si>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</si>
  <si>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</si>
  <si>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</si>
  <si>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</si>
  <si>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</si>
  <si>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</si>
  <si>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</si>
  <si>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</si>
  <si>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</si>
  <si>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</si>
  <si>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</si>
  <si>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</si>
  <si>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</si>
  <si>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</si>
  <si>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</si>
  <si>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</si>
  <si>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</si>
  <si>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</si>
  <si>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</si>
  <si>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</si>
  <si>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</si>
  <si>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</si>
  <si>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</si>
  <si>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</si>
  <si>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</si>
  <si>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</si>
  <si>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</si>
  <si>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</si>
  <si>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</si>
  <si>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</si>
  <si>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</si>
  <si>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</si>
  <si>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</si>
  <si>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</si>
  <si>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</si>
  <si>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</si>
  <si>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</si>
  <si>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</si>
  <si>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</si>
  <si>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</si>
  <si>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</si>
  <si>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</si>
  <si>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</si>
  <si>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</si>
  <si>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</si>
  <si>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</si>
  <si>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</si>
  <si>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</si>
  <si>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</si>
  <si>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</si>
  <si>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</si>
  <si>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</si>
  <si>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</si>
  <si>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</si>
  <si>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</si>
  <si>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</si>
  <si>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</si>
  <si>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</si>
  <si>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</si>
  <si>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</si>
  <si>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</si>
  <si>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</si>
  <si>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</si>
  <si>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</si>
  <si>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</si>
  <si>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</si>
  <si>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</si>
  <si>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</si>
  <si>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</si>
  <si>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</si>
  <si>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</si>
  <si>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</si>
  <si>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</si>
  <si>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</si>
  <si>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</si>
  <si>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</si>
  <si>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</si>
  <si>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</si>
  <si>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</si>
  <si>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</si>
  <si>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</si>
  <si>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</si>
  <si>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</si>
  <si>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</si>
  <si>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</si>
  <si>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</si>
  <si>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</si>
  <si>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</si>
  <si>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</si>
  <si>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</si>
  <si>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</si>
  <si>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</si>
  <si>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</si>
  <si>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</si>
  <si>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</si>
  <si>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</si>
  <si>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</si>
  <si>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</si>
  <si>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</si>
  <si>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</si>
  <si>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</si>
  <si>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</si>
  <si>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</si>
  <si>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</si>
  <si>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</si>
  <si>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</si>
  <si>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</si>
  <si>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</si>
  <si>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</si>
  <si>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</si>
  <si>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</si>
  <si>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</si>
  <si>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</si>
  <si>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</si>
  <si>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</si>
  <si>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</si>
  <si>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</si>
  <si>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</si>
  <si>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</si>
  <si>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</si>
  <si>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</si>
  <si>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</si>
  <si>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</si>
  <si>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</si>
  <si>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</si>
  <si>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</si>
  <si>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</si>
  <si>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</si>
  <si>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</si>
  <si>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</si>
  <si>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</si>
  <si>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</si>
  <si>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</si>
  <si>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</si>
  <si>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</si>
  <si>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</si>
  <si>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</si>
  <si>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</si>
  <si>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</si>
  <si>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</si>
  <si>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</si>
  <si>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</si>
  <si>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</si>
  <si>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</si>
  <si>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</si>
  <si>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</si>
  <si>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</si>
  <si>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</si>
  <si>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</si>
  <si>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</si>
  <si>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</si>
  <si>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</si>
  <si>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</si>
  <si>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</si>
  <si>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</si>
  <si>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</si>
  <si>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</si>
  <si>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</si>
  <si>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</si>
  <si>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</si>
  <si>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</si>
  <si>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</si>
  <si>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</si>
  <si>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</si>
  <si>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</si>
  <si>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</si>
  <si>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</si>
  <si>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</si>
  <si>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</si>
  <si>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</si>
  <si>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</si>
  <si>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</si>
  <si>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</si>
  <si>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</si>
  <si>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</si>
  <si>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</si>
  <si>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</si>
  <si>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</si>
  <si>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</si>
  <si>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</si>
  <si>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</si>
  <si>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</si>
  <si>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</si>
  <si>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</si>
  <si>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</si>
  <si>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</si>
  <si>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</si>
  <si>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</si>
  <si>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</si>
  <si>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</si>
  <si>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</si>
  <si>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</si>
  <si>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</si>
  <si>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</si>
  <si>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</si>
  <si>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</si>
  <si>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</si>
  <si>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</si>
  <si>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</si>
  <si>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</si>
  <si>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</si>
  <si>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</si>
  <si>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</si>
  <si>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</si>
  <si>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</si>
  <si>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</si>
  <si>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</si>
  <si>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</si>
  <si>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</si>
  <si>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</si>
  <si>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</si>
  <si>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</si>
  <si>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</si>
  <si>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</si>
  <si>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</si>
  <si>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</si>
  <si>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</si>
  <si>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</si>
  <si>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</si>
  <si>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</si>
  <si>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</si>
  <si>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</si>
  <si>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</si>
  <si>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</si>
  <si>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</si>
  <si>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</si>
  <si>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</si>
  <si>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</si>
  <si>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</si>
  <si>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</si>
  <si>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</si>
  <si>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</si>
  <si>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</si>
  <si>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</si>
  <si>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</si>
  <si>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</si>
  <si>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</si>
  <si>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</si>
  <si>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</si>
  <si>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</si>
  <si>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</si>
  <si>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</si>
  <si>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</si>
  <si>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</si>
  <si>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</si>
  <si>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</si>
  <si>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</si>
  <si>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</si>
  <si>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</si>
  <si>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</si>
  <si>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</si>
  <si>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</si>
  <si>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</si>
  <si>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</si>
  <si>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</si>
  <si>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</si>
  <si>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</si>
  <si>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</si>
  <si>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</si>
  <si>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</si>
  <si>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</si>
  <si>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</si>
  <si>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</si>
  <si>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</si>
  <si>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</si>
  <si>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</si>
  <si>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</si>
  <si>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</si>
  <si>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</si>
  <si>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</si>
  <si>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</si>
  <si>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</si>
  <si>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</si>
  <si>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</si>
  <si>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</si>
  <si>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</si>
  <si>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</si>
  <si>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</si>
  <si>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</si>
  <si>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</si>
  <si>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</si>
  <si>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</si>
  <si>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</si>
  <si>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</si>
  <si>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</si>
  <si>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</si>
  <si>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</si>
  <si>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</si>
  <si>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</si>
  <si>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</si>
  <si>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</si>
  <si>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</si>
  <si>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</si>
  <si>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</si>
  <si>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</si>
  <si>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</si>
  <si>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</si>
  <si>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</si>
  <si>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</si>
  <si>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</si>
  <si>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</si>
  <si>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</si>
  <si>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</si>
  <si>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</si>
  <si>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</si>
  <si>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</si>
  <si>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</si>
  <si>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</si>
  <si>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</si>
  <si>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</si>
  <si>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</si>
  <si>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</si>
  <si>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</si>
  <si>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</si>
  <si>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</si>
  <si>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</si>
  <si>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</si>
  <si>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</si>
  <si>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</si>
  <si>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</si>
  <si>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</si>
  <si>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</si>
  <si>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</si>
  <si>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</si>
  <si>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</si>
  <si>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</si>
  <si>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</si>
  <si>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</si>
  <si>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</si>
  <si>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</si>
  <si>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</si>
  <si>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</si>
  <si>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</si>
  <si>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</si>
  <si>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</si>
  <si>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</si>
  <si>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</si>
  <si>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</si>
  <si>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</si>
  <si>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</si>
  <si>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</si>
  <si>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</si>
  <si>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</si>
  <si>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</si>
  <si>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</si>
  <si>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</si>
  <si>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</si>
  <si>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</si>
  <si>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</si>
  <si>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</si>
  <si>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</si>
  <si>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</si>
  <si>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</si>
  <si>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</si>
  <si>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</si>
  <si>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</si>
  <si>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</si>
  <si>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</si>
  <si>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</si>
  <si>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</si>
  <si>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</si>
  <si>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</si>
  <si>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</si>
  <si>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</si>
  <si>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</si>
  <si>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</si>
  <si>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</si>
  <si>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</si>
  <si>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</si>
  <si>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</si>
  <si>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</si>
  <si>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</si>
  <si>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</si>
  <si>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</si>
  <si>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</si>
  <si>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</si>
  <si>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</si>
  <si>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</si>
  <si>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</si>
  <si>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</si>
  <si>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</si>
  <si>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</si>
  <si>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</si>
  <si>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</si>
  <si>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</si>
  <si>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</si>
  <si>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</si>
  <si>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</si>
  <si>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</si>
  <si>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</si>
  <si>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</si>
  <si>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</si>
  <si>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</si>
  <si>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</si>
  <si>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</si>
  <si>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</si>
  <si>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</si>
  <si>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</si>
  <si>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</si>
  <si>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</si>
  <si>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</si>
  <si>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</si>
  <si>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</si>
  <si>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</si>
  <si>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</si>
  <si>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</si>
  <si>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</si>
  <si>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</si>
  <si>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</si>
  <si>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</si>
  <si>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</si>
  <si>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</si>
  <si>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</si>
  <si>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</si>
  <si>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</si>
  <si>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</si>
  <si>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</si>
  <si>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</si>
  <si>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</si>
  <si>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</si>
  <si>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</si>
  <si>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</si>
  <si>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</si>
  <si>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</si>
  <si>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</si>
  <si>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</si>
  <si>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</si>
  <si>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</si>
  <si>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</si>
  <si>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</si>
  <si>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</si>
  <si>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</si>
  <si>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</si>
  <si>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</si>
  <si>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</si>
  <si>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</si>
  <si>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</si>
  <si>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</si>
  <si>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</si>
  <si>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</si>
  <si>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</si>
  <si>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</si>
  <si>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</si>
  <si>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</si>
  <si>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</si>
  <si>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</si>
  <si>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</si>
  <si>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</si>
  <si>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</si>
  <si>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</si>
  <si>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</si>
  <si>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</si>
  <si>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</si>
  <si>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</si>
  <si>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</si>
  <si>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</si>
  <si>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</si>
  <si>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</si>
  <si>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</si>
  <si>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</si>
  <si>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</si>
  <si>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</si>
  <si>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</si>
  <si>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</si>
  <si>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</si>
  <si>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</si>
  <si>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</si>
  <si>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</si>
  <si>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</si>
  <si>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</si>
  <si>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</si>
  <si>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</si>
  <si>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</si>
  <si>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</si>
  <si>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</si>
  <si>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</si>
  <si>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</si>
  <si>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</si>
  <si>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</si>
  <si>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</si>
  <si>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</si>
  <si>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</si>
  <si>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</si>
  <si>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</si>
  <si>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</si>
  <si>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</si>
  <si>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</si>
  <si>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</si>
  <si>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</si>
  <si>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</si>
  <si>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</si>
  <si>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</si>
  <si>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</si>
  <si>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</si>
  <si>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</si>
  <si>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</si>
  <si>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</si>
  <si>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</si>
  <si>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</si>
  <si>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</si>
  <si>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</si>
  <si>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</si>
  <si>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</si>
  <si>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</si>
  <si>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</si>
  <si>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</si>
  <si>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</si>
  <si>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</si>
  <si>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</si>
  <si>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</si>
  <si>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</si>
  <si>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</si>
  <si>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</si>
  <si>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</si>
  <si>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</si>
  <si>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</si>
  <si>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</si>
  <si>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</si>
  <si>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</si>
  <si>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</si>
  <si>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</si>
  <si>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</si>
  <si>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</si>
  <si>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</si>
  <si>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</si>
  <si>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</si>
  <si>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</si>
  <si>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</si>
  <si>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</si>
  <si>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</si>
  <si>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</si>
  <si>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</si>
  <si>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</si>
  <si>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</si>
  <si>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</si>
  <si>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</si>
  <si>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</si>
  <si>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</si>
  <si>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</si>
  <si>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</si>
  <si>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</si>
  <si>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</si>
  <si>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</si>
  <si>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</si>
  <si>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</si>
  <si>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</si>
  <si>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</si>
  <si>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</si>
  <si>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</si>
  <si>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</si>
  <si>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</si>
  <si>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</si>
  <si>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</si>
  <si>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</si>
  <si>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</si>
  <si>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</si>
  <si>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</si>
  <si>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</si>
  <si>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</si>
  <si>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</si>
  <si>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</si>
  <si>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</si>
  <si>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</si>
  <si>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</si>
  <si>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</si>
  <si>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</si>
  <si>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</si>
  <si>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</si>
  <si>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</si>
  <si>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</si>
  <si>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</si>
  <si>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</si>
  <si>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</si>
  <si>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</si>
  <si>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</si>
  <si>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</si>
  <si>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</si>
  <si>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</si>
  <si>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</si>
  <si>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</si>
  <si>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</si>
  <si>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</si>
  <si>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</si>
  <si>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</si>
  <si>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</si>
  <si>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</si>
  <si>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</si>
  <si>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</si>
  <si>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</si>
  <si>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</si>
  <si>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</si>
  <si>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</si>
  <si>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</si>
  <si>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</si>
  <si>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</si>
  <si>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</si>
  <si>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</si>
  <si>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</si>
  <si>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</si>
  <si>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</si>
  <si>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</si>
  <si>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</si>
  <si>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</si>
  <si>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</si>
  <si>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</si>
  <si>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</si>
  <si>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</si>
  <si>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</si>
  <si>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</si>
  <si>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</si>
  <si>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</si>
  <si>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</si>
  <si>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</si>
  <si>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</si>
  <si>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</si>
  <si>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</si>
  <si>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</si>
  <si>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</si>
  <si>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</si>
  <si>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</si>
  <si>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</si>
  <si>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</si>
  <si>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</si>
  <si>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</si>
  <si>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</si>
  <si>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</si>
  <si>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</si>
  <si>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</si>
  <si>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</si>
  <si>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</si>
  <si>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</si>
  <si>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</si>
  <si>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</si>
  <si>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</si>
  <si>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</si>
  <si>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</si>
  <si>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</si>
  <si>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</si>
  <si>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</si>
  <si>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</si>
  <si>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</si>
  <si>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</si>
  <si>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</si>
  <si>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</si>
  <si>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</si>
  <si>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</si>
  <si>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</si>
  <si>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</si>
  <si>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</si>
  <si>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</si>
  <si>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</si>
  <si>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</si>
  <si>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</si>
  <si>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</si>
  <si>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</si>
  <si>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</si>
  <si>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</si>
  <si>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</si>
  <si>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</si>
  <si>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</si>
  <si>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</si>
  <si>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</si>
  <si>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</si>
  <si>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</si>
  <si>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</si>
  <si>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</si>
  <si>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</si>
  <si>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</si>
  <si>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</si>
  <si>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</si>
  <si>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</si>
  <si>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</si>
  <si>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</si>
  <si>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</si>
  <si>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</si>
  <si>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</si>
  <si>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</si>
  <si>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</si>
  <si>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</si>
  <si>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</si>
  <si>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</si>
  <si>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</si>
  <si>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</si>
  <si>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</si>
  <si>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</si>
  <si>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</si>
  <si>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</si>
  <si>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</si>
  <si>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</si>
  <si>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</si>
  <si>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</si>
  <si>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</si>
  <si>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</si>
  <si>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</si>
  <si>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</si>
  <si>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</si>
  <si>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</si>
  <si>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</si>
  <si>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</si>
  <si>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</si>
  <si>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</si>
  <si>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</si>
  <si>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</si>
  <si>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</si>
  <si>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</si>
  <si>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</si>
  <si>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</si>
  <si>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</si>
  <si>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</si>
  <si>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</si>
  <si>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</si>
  <si>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</si>
  <si>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</si>
  <si>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</si>
  <si>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</si>
  <si>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</si>
  <si>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</si>
  <si>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</si>
  <si>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</si>
  <si>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</si>
  <si>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</si>
  <si>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</si>
  <si>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</si>
  <si>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</si>
  <si>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</si>
  <si>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</si>
  <si>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</si>
  <si>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</si>
  <si>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</si>
  <si>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</si>
  <si>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</si>
  <si>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</si>
  <si>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</si>
  <si>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</si>
  <si>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</si>
  <si>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</si>
  <si>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</si>
  <si>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</si>
  <si>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</si>
  <si>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</si>
  <si>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</si>
  <si>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</si>
  <si>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</si>
  <si>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</si>
  <si>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</si>
  <si>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</si>
  <si>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</si>
  <si>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</si>
  <si>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</si>
  <si>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</si>
  <si>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</si>
  <si>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</si>
  <si>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</si>
  <si>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</si>
  <si>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</si>
  <si>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</si>
  <si>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</si>
  <si>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</si>
  <si>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</si>
  <si>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</si>
  <si>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</si>
  <si>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</si>
  <si>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</si>
  <si>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</si>
  <si>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</si>
  <si>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</si>
  <si>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</si>
  <si>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</si>
  <si>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</si>
  <si>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</si>
  <si>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</si>
  <si>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</si>
  <si>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</si>
  <si>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</si>
  <si>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</si>
  <si>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</si>
  <si>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</si>
  <si>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</si>
  <si>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</si>
  <si>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</si>
  <si>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</si>
  <si>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</si>
  <si>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</si>
  <si>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</si>
  <si>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</si>
  <si>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</si>
  <si>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</si>
  <si>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</si>
  <si>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</si>
  <si>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</si>
  <si>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</si>
  <si>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</si>
  <si>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</si>
  <si>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</si>
  <si>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</si>
  <si>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</si>
  <si>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</si>
  <si>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</si>
  <si>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</si>
  <si>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</si>
  <si>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</si>
  <si>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</si>
  <si>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</si>
  <si>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</si>
  <si>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</si>
  <si>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</si>
  <si>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</si>
  <si>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</si>
  <si>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</si>
  <si>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</si>
  <si>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</si>
  <si>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</si>
  <si>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</si>
  <si>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</si>
  <si>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</si>
  <si>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</si>
  <si>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</si>
  <si>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</si>
  <si>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</si>
  <si>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</si>
  <si>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</si>
  <si>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</si>
  <si>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</si>
  <si>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</si>
  <si>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</si>
  <si>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</si>
  <si>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</si>
  <si>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</si>
  <si>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</si>
  <si>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</si>
  <si>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</si>
  <si>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</si>
  <si>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</si>
  <si>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</si>
  <si>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</si>
  <si>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</si>
  <si>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</si>
  <si>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</si>
  <si>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</si>
  <si>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</si>
  <si>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</si>
  <si>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</si>
  <si>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</si>
  <si>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</si>
  <si>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</si>
  <si>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</si>
  <si>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</si>
  <si>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</si>
  <si>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</si>
  <si>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</si>
  <si>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</si>
  <si>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</si>
  <si>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</si>
  <si>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</si>
  <si>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</si>
  <si>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</si>
  <si>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</si>
  <si>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</si>
  <si>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</si>
  <si>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</si>
  <si>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</si>
  <si>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</si>
  <si>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</si>
  <si>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</si>
  <si>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</si>
  <si>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</si>
  <si>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</si>
  <si>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</si>
  <si>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</si>
  <si>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</si>
  <si>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</si>
  <si>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</si>
  <si>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</si>
  <si>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</si>
  <si>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</si>
  <si>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</si>
  <si>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</si>
  <si>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</si>
  <si>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</si>
  <si>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</si>
  <si>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</si>
  <si>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</si>
  <si>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</si>
  <si>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</si>
  <si>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</si>
  <si>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</si>
  <si>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</si>
  <si>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</si>
  <si>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</si>
  <si>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</si>
  <si>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</si>
  <si>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</si>
  <si>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</si>
  <si>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</si>
  <si>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</si>
  <si>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</si>
  <si>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</si>
  <si>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</si>
  <si>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</si>
  <si>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</si>
  <si>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</si>
  <si>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</si>
  <si>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</si>
  <si>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</si>
  <si>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</si>
  <si>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</si>
  <si>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</si>
  <si>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</si>
  <si>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</si>
  <si>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</si>
  <si>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</si>
  <si>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</si>
  <si>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</si>
  <si>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</si>
  <si>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</si>
  <si>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</si>
  <si>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</si>
  <si>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</si>
  <si>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</si>
  <si>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</si>
  <si>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</si>
  <si>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</si>
  <si>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</si>
  <si>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</si>
  <si>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</si>
  <si>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</si>
  <si>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</si>
  <si>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</si>
  <si>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</si>
  <si>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</si>
  <si>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</si>
  <si>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</si>
  <si>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</si>
  <si>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</si>
  <si>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</si>
  <si>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</si>
  <si>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</si>
  <si>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</si>
  <si>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</si>
  <si>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</si>
  <si>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</si>
  <si>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</si>
  <si>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</si>
  <si>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</si>
  <si>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</si>
  <si>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</si>
  <si>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</si>
  <si>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</si>
  <si>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</si>
  <si>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</si>
  <si>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</si>
  <si>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</si>
  <si>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</si>
  <si>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</si>
  <si>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</si>
  <si>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</si>
  <si>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</si>
  <si>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</si>
  <si>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</si>
  <si>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</si>
  <si>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</si>
  <si>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</si>
  <si>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</si>
  <si>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</si>
  <si>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</si>
  <si>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</si>
  <si>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</si>
  <si>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</si>
  <si>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</si>
  <si>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</si>
  <si>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</si>
  <si>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</si>
  <si>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</si>
  <si>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</si>
  <si>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</si>
  <si>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</si>
  <si>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</si>
  <si>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</si>
  <si>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</si>
  <si>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</si>
  <si>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</si>
  <si>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</si>
  <si>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</si>
  <si>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</si>
  <si>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</si>
  <si>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</si>
  <si>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</si>
  <si>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</si>
  <si>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</si>
  <si>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</si>
  <si>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</si>
  <si>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</si>
  <si>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</si>
  <si>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</si>
  <si>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</si>
  <si>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</si>
  <si>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</si>
  <si>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</si>
  <si>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</si>
  <si>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</si>
  <si>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</si>
  <si>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</si>
  <si>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</si>
  <si>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</si>
  <si>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</si>
  <si>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</si>
  <si>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</si>
  <si>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</si>
  <si>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</si>
  <si>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</si>
  <si>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</si>
  <si>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</si>
  <si>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</si>
  <si>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</si>
  <si>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</si>
  <si>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</si>
  <si>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</si>
  <si>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</si>
  <si>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</si>
  <si>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</si>
  <si>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</si>
  <si>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</si>
  <si>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</si>
  <si>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</si>
  <si>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</si>
  <si>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</si>
  <si>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</si>
  <si>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</si>
  <si>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</si>
  <si>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</si>
  <si>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</si>
  <si>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</si>
  <si>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</si>
  <si>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</si>
  <si>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</si>
  <si>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</si>
  <si>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</si>
  <si>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</si>
  <si>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</si>
  <si>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</si>
  <si>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</si>
  <si>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</si>
  <si>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</si>
  <si>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</si>
  <si>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</si>
  <si>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</si>
  <si>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</si>
  <si>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</si>
  <si>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</si>
  <si>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</si>
  <si>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</si>
  <si>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</si>
  <si>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</si>
  <si>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</si>
  <si>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</si>
  <si>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</si>
  <si>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</si>
  <si>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</si>
  <si>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</si>
  <si>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</si>
  <si>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</si>
  <si>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</si>
  <si>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</si>
  <si>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</si>
  <si>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</si>
  <si>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</si>
  <si>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</si>
  <si>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</si>
  <si>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</si>
  <si>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</si>
  <si>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</si>
  <si>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</si>
  <si>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</si>
  <si>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</si>
  <si>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</si>
  <si>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</si>
  <si>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</si>
  <si>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</si>
  <si>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</si>
  <si>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</si>
  <si>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</si>
  <si>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</si>
  <si>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</si>
  <si>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</si>
  <si>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</si>
  <si>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</si>
  <si>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</si>
  <si>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</si>
  <si>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</si>
  <si>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</si>
  <si>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</si>
  <si>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</si>
  <si>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</si>
  <si>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</si>
  <si>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</si>
  <si>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</si>
  <si>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</si>
  <si>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</si>
  <si>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</si>
  <si>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</si>
  <si>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</si>
  <si>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</si>
  <si>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</si>
  <si>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</si>
  <si>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</si>
  <si>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</si>
  <si>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</si>
  <si>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</si>
  <si>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</si>
  <si>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</si>
  <si>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</si>
  <si>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</si>
  <si>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</si>
  <si>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</si>
  <si>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</si>
  <si>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</si>
  <si>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</si>
  <si>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</si>
  <si>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</si>
  <si>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</si>
  <si>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</si>
  <si>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</si>
  <si>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</si>
  <si>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</si>
  <si>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</si>
  <si>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</si>
  <si>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</si>
  <si>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</si>
  <si>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</si>
  <si>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</si>
  <si>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</si>
  <si>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</si>
  <si>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</si>
  <si>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</si>
  <si>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</si>
  <si>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</si>
  <si>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</si>
  <si>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</si>
  <si>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</si>
  <si>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</si>
  <si>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</si>
  <si>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</si>
  <si>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</si>
  <si>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</si>
  <si>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</si>
  <si>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</si>
  <si>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</si>
  <si>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</si>
  <si>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</si>
  <si>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</si>
  <si>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</si>
  <si>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</si>
  <si>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</si>
  <si>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</si>
  <si>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</si>
  <si>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</si>
  <si>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</si>
  <si>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</si>
  <si>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</si>
  <si>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</si>
  <si>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</si>
  <si>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</si>
  <si>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</si>
  <si>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</si>
  <si>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</si>
  <si>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</si>
  <si>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</si>
  <si>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</si>
  <si>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</si>
  <si>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</si>
  <si>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</si>
  <si>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</si>
  <si>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</si>
  <si>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</si>
  <si>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</si>
  <si>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</si>
  <si>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</si>
  <si>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</si>
  <si>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</si>
  <si>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</si>
  <si>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</si>
  <si>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</si>
  <si>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</si>
  <si>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</si>
  <si>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</si>
  <si>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</si>
  <si>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</si>
  <si>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</si>
  <si>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</si>
  <si>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</si>
  <si>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</si>
  <si>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</si>
  <si>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</si>
  <si>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</si>
  <si>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</si>
  <si>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</si>
  <si>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</si>
  <si>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</si>
  <si>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</si>
  <si>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</si>
  <si>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</si>
  <si>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</si>
  <si>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</si>
  <si>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</si>
  <si>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</si>
  <si>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</si>
  <si>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</si>
  <si>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</si>
  <si>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</si>
  <si>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</si>
  <si>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</si>
  <si>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</si>
  <si>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</si>
  <si>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</si>
  <si>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</si>
  <si>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</si>
  <si>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</si>
  <si>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</si>
  <si>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</si>
  <si>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</si>
  <si>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</si>
  <si>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</si>
  <si>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</si>
  <si>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</si>
  <si>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</si>
  <si>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</si>
  <si>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</si>
  <si>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</si>
  <si>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</si>
  <si>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</si>
  <si>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</si>
  <si>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</si>
  <si>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</si>
  <si>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</si>
  <si>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</si>
  <si>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</si>
  <si>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</si>
  <si>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</si>
  <si>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</si>
  <si>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</si>
  <si>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</si>
  <si>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</si>
  <si>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</si>
  <si>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</si>
  <si>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</si>
  <si>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</si>
  <si>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</si>
  <si>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</si>
  <si>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</si>
  <si>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</si>
  <si>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</si>
  <si>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</si>
  <si>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</si>
  <si>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</si>
  <si>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</si>
  <si>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</si>
  <si>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</si>
  <si>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</si>
  <si>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</si>
  <si>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</si>
  <si>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</si>
  <si>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</si>
  <si>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</si>
  <si>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</si>
  <si>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</si>
  <si>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</si>
  <si>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</si>
  <si>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</si>
  <si>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</si>
  <si>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</si>
  <si>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</si>
  <si>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</si>
  <si>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</si>
  <si>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</si>
  <si>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</si>
  <si>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</si>
  <si>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</si>
  <si>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</si>
  <si>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</si>
  <si>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</si>
  <si>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</si>
  <si>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</si>
  <si>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</si>
  <si>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</si>
  <si>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</si>
  <si>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</si>
  <si>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</si>
  <si>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</si>
  <si>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</si>
  <si>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</si>
  <si>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</si>
  <si>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</si>
  <si>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</si>
  <si>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</si>
  <si>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</si>
  <si>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</si>
  <si>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</si>
  <si>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</si>
  <si>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</si>
  <si>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</si>
  <si>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</si>
  <si>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</si>
  <si>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</si>
  <si>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</si>
  <si>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</si>
  <si>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</si>
  <si>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</si>
  <si>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</si>
  <si>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</si>
  <si>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</si>
  <si>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</si>
  <si>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</si>
  <si>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</si>
  <si>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</si>
  <si>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</si>
  <si>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</si>
  <si>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</si>
  <si>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</si>
  <si>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</si>
  <si>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</si>
  <si>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</si>
  <si>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</si>
  <si>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</si>
  <si>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</si>
  <si>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</si>
  <si>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</si>
  <si>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</si>
  <si>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</si>
  <si>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</si>
  <si>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</si>
  <si>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</si>
  <si>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</si>
  <si>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</si>
  <si>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</si>
  <si>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</si>
  <si>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</si>
  <si>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</si>
  <si>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</si>
  <si>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</si>
  <si>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</si>
  <si>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</si>
  <si>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</si>
  <si>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</si>
  <si>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</si>
  <si>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</si>
  <si>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</si>
  <si>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</si>
  <si>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</si>
  <si>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</si>
  <si>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</si>
  <si>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</si>
  <si>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</si>
  <si>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</si>
  <si>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</si>
  <si>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</si>
  <si>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</si>
  <si>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</si>
  <si>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</si>
  <si>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</si>
  <si>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</si>
  <si>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</si>
  <si>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</si>
  <si>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</si>
  <si>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</si>
  <si>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</si>
  <si>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</si>
  <si>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</si>
  <si>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</si>
  <si>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</si>
  <si>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</si>
  <si>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</si>
  <si>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</si>
  <si>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</si>
  <si>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</si>
  <si>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</si>
  <si>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</si>
  <si>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</si>
  <si>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</si>
  <si>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</si>
  <si>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</si>
  <si>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</si>
  <si>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</si>
  <si>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</si>
  <si>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</si>
  <si>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</si>
  <si>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</si>
  <si>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</si>
  <si>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</si>
  <si>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</si>
  <si>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</si>
  <si>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</si>
  <si>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</si>
  <si>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</si>
  <si>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</si>
  <si>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</si>
  <si>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</si>
  <si>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</si>
  <si>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</si>
  <si>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</si>
  <si>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</si>
  <si>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</si>
  <si>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</si>
  <si>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</si>
  <si>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</si>
  <si>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</si>
  <si>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</si>
  <si>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</si>
  <si>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</si>
  <si>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</si>
  <si>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</si>
  <si>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</si>
  <si>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</si>
  <si>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</si>
  <si>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</si>
  <si>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</si>
  <si>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</si>
  <si>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</si>
  <si>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</si>
  <si>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</si>
  <si>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</si>
  <si>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</si>
  <si>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</si>
  <si>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</si>
  <si>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</si>
  <si>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</si>
  <si>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</si>
  <si>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</si>
  <si>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</si>
  <si>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</si>
  <si>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</si>
  <si>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</si>
  <si>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</si>
  <si>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</si>
  <si>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</si>
  <si>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</si>
  <si>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</si>
  <si>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</si>
  <si>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</si>
  <si>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</si>
  <si>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</si>
  <si>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</si>
  <si>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</si>
  <si>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</si>
  <si>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</si>
  <si>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</si>
  <si>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</si>
  <si>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</si>
  <si>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</si>
  <si>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</si>
  <si>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</si>
  <si>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</si>
  <si>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</si>
  <si>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</si>
  <si>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</si>
  <si>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</si>
  <si>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</si>
  <si>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</si>
  <si>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</si>
  <si>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</si>
  <si>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</si>
  <si>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</si>
  <si>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</si>
  <si>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</si>
  <si>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</si>
  <si>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</si>
  <si>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</si>
  <si>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</si>
  <si>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</si>
  <si>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</si>
  <si>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</si>
  <si>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</si>
  <si>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</si>
  <si>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</si>
  <si>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</si>
  <si>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</si>
  <si>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</si>
  <si>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</si>
  <si>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</si>
  <si>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</si>
  <si>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</si>
  <si>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</si>
  <si>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</si>
  <si>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</si>
  <si>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</si>
  <si>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</si>
  <si>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</si>
  <si>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</si>
  <si>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</si>
  <si>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</si>
  <si>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</si>
  <si>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</si>
  <si>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</si>
  <si>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</si>
  <si>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</si>
  <si>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</si>
  <si>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</si>
  <si>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</si>
  <si>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</si>
  <si>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</si>
  <si>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</si>
  <si>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</si>
  <si>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</si>
  <si>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</si>
  <si>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</si>
  <si>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</si>
  <si>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</si>
  <si>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</si>
  <si>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</si>
  <si>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</si>
  <si>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</si>
  <si>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</si>
  <si>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</si>
  <si>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</si>
  <si>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</si>
  <si>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</si>
  <si>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</si>
  <si>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</si>
  <si>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</si>
  <si>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</si>
  <si>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</si>
  <si>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</si>
  <si>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</si>
  <si>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</si>
  <si>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</si>
  <si>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</si>
  <si>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</si>
  <si>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</si>
  <si>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</si>
  <si>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</si>
  <si>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</si>
  <si>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</si>
  <si>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</si>
  <si>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</si>
  <si>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</si>
  <si>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</si>
  <si>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</si>
  <si>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</si>
  <si>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</si>
  <si>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</si>
  <si>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</si>
  <si>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</si>
  <si>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</si>
  <si>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</si>
  <si>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</si>
  <si>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</si>
  <si>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</si>
  <si>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</si>
  <si>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</si>
  <si>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</si>
  <si>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</si>
  <si>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</si>
  <si>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</si>
  <si>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</si>
  <si>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</si>
  <si>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</si>
  <si>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</si>
  <si>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</si>
  <si>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</si>
  <si>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</si>
  <si>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</si>
  <si>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</si>
  <si>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</si>
  <si>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</si>
  <si>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</si>
  <si>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</si>
  <si>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</si>
  <si>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</si>
  <si>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</si>
  <si>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</si>
  <si>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</si>
  <si>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</si>
  <si>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</si>
  <si>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</si>
  <si>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</si>
  <si>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</si>
  <si>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</si>
  <si>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</si>
  <si>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</si>
  <si>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</si>
  <si>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</si>
  <si>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</si>
  <si>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</si>
  <si>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</si>
  <si>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</si>
  <si>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</si>
  <si>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</si>
  <si>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</si>
  <si>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</si>
  <si>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</si>
  <si>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</si>
  <si>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</si>
  <si>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</si>
  <si>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</si>
  <si>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</si>
  <si>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</si>
  <si>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</si>
  <si>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</si>
  <si>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</si>
  <si>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</si>
  <si>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</si>
  <si>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</si>
  <si>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</si>
  <si>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</si>
  <si>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</si>
  <si>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</si>
  <si>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</si>
  <si>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</si>
  <si>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</si>
  <si>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</si>
  <si>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</si>
  <si>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</si>
  <si>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</si>
  <si>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</si>
  <si>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</si>
  <si>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</si>
  <si>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</si>
  <si>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</si>
  <si>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</si>
  <si>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</si>
  <si>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</si>
  <si>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</si>
  <si>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</si>
  <si>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</si>
  <si>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</si>
  <si>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</si>
  <si>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</si>
  <si>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</si>
  <si>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</si>
  <si>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</si>
  <si>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</si>
  <si>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</si>
  <si>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</si>
  <si>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</si>
  <si>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</si>
  <si>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</si>
  <si>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</si>
  <si>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</si>
  <si>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</si>
  <si>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</si>
  <si>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</si>
  <si>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</si>
  <si>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</si>
  <si>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</si>
  <si>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</si>
  <si>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</si>
  <si>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</si>
  <si>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</si>
  <si>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</si>
  <si>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</si>
  <si>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</si>
  <si>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</si>
  <si>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</si>
  <si>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</si>
  <si>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</si>
  <si>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</si>
  <si>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</si>
  <si>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</si>
  <si>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</si>
  <si>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</si>
  <si>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</si>
  <si>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</si>
  <si>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</si>
  <si>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</si>
  <si>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</si>
  <si>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</si>
  <si>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</si>
  <si>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</si>
  <si>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</si>
  <si>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</si>
  <si>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</si>
  <si>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</si>
  <si>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</si>
  <si>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</si>
  <si>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</si>
  <si>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</si>
  <si>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</si>
  <si>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</si>
  <si>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</si>
  <si>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</si>
  <si>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</si>
  <si>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</si>
  <si>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</si>
  <si>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</si>
  <si>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</si>
  <si>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</si>
  <si>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</si>
  <si>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</si>
  <si>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</si>
  <si>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</si>
  <si>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</si>
  <si>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</si>
  <si>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</si>
  <si>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</si>
  <si>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</si>
  <si>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</si>
  <si>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</si>
  <si>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</si>
  <si>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</si>
  <si>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</si>
  <si>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</si>
  <si>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</si>
  <si>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</si>
  <si>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</si>
  <si>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</si>
  <si>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</si>
  <si>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</si>
  <si>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</si>
  <si>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</si>
  <si>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</si>
  <si>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</si>
  <si>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</si>
  <si>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</si>
  <si>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</si>
  <si>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</si>
  <si>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</si>
  <si>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</si>
  <si>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</si>
  <si>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</si>
  <si>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</si>
  <si>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</si>
  <si>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</si>
  <si>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</si>
  <si>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</si>
  <si>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</si>
  <si>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</si>
  <si>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</si>
  <si>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</si>
  <si>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</si>
  <si>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</si>
  <si>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</si>
  <si>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</si>
  <si>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</si>
  <si>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</si>
  <si>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</si>
  <si>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</si>
  <si>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</si>
  <si>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</si>
  <si>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</si>
  <si>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</si>
  <si>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</si>
  <si>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</si>
  <si>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</si>
  <si>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</si>
  <si>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</si>
  <si>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</si>
  <si>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</si>
  <si>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</si>
  <si>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</si>
  <si>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</si>
  <si>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</si>
  <si>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</si>
  <si>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</si>
  <si>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</si>
  <si>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</si>
  <si>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</si>
  <si>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</si>
  <si>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</si>
  <si>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</si>
  <si>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</si>
  <si>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</si>
  <si>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</si>
  <si>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</si>
  <si>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</si>
  <si>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</si>
  <si>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</si>
  <si>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</si>
  <si>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</si>
  <si>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</si>
  <si>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</si>
  <si>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</si>
  <si>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</si>
  <si>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</si>
  <si>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</si>
  <si>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</si>
  <si>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</si>
  <si>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</si>
  <si>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</si>
  <si>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</si>
  <si>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</si>
  <si>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</si>
  <si>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</si>
  <si>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</si>
  <si>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</si>
  <si>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</si>
  <si>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</si>
  <si>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</si>
  <si>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</si>
  <si>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</si>
  <si>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</si>
  <si>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</si>
  <si>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</si>
  <si>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</si>
  <si>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</si>
  <si>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</si>
  <si>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</si>
  <si>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</si>
  <si>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</si>
  <si>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</si>
  <si>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</si>
  <si>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</si>
  <si>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</si>
  <si>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</si>
  <si>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</si>
  <si>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</si>
  <si>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</si>
  <si>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</si>
  <si>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</si>
  <si>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</si>
  <si>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</si>
  <si>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</si>
  <si>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</si>
  <si>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</si>
  <si>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</si>
  <si>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</si>
  <si>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</si>
  <si>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</si>
  <si>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</si>
  <si>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</si>
  <si>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</si>
  <si>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</si>
  <si>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</si>
  <si>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</si>
  <si>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</si>
  <si>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</si>
  <si>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</si>
  <si>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</si>
  <si>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</si>
  <si>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</si>
  <si>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</si>
  <si>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</si>
  <si>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</si>
  <si>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</si>
  <si>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</si>
  <si>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</si>
  <si>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</si>
  <si>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</si>
  <si>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</si>
  <si>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</si>
  <si>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</si>
  <si>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</si>
  <si>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</si>
  <si>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</si>
  <si>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</si>
  <si>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</si>
  <si>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</si>
  <si>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</si>
  <si>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</si>
  <si>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</si>
  <si>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</si>
  <si>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</si>
  <si>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</si>
  <si>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</si>
  <si>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</si>
  <si>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</si>
  <si>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</si>
  <si>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</si>
  <si>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</si>
  <si>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</si>
  <si>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</si>
  <si>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</si>
  <si>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</si>
  <si>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</si>
  <si>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</si>
  <si>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</si>
  <si>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</si>
  <si>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</si>
  <si>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</si>
  <si>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</si>
  <si>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</si>
  <si>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</si>
  <si>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</si>
  <si>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</si>
  <si>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</si>
  <si>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</si>
  <si>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</si>
  <si>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</si>
  <si>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</si>
  <si>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</si>
  <si>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</si>
  <si>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</si>
  <si>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</si>
  <si>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</si>
  <si>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</si>
  <si>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</si>
  <si>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</si>
  <si>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</si>
  <si>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</si>
  <si>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</si>
  <si>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</si>
  <si>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</si>
  <si>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</si>
  <si>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</si>
  <si>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</si>
  <si>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</si>
  <si>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</si>
  <si>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</si>
  <si>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</si>
  <si>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</si>
  <si>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</si>
  <si>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</si>
  <si>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</si>
  <si>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</si>
  <si>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</si>
  <si>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</si>
  <si>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</si>
  <si>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</si>
  <si>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</si>
  <si>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</si>
  <si>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</si>
  <si>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</si>
  <si>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</si>
  <si>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</si>
  <si>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</si>
  <si>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</si>
  <si>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</si>
  <si>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</si>
  <si>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</si>
  <si>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</si>
  <si>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</si>
  <si>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</si>
  <si>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</si>
  <si>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</si>
  <si>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</si>
  <si>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</si>
  <si>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</si>
  <si>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</si>
  <si>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</si>
  <si>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</si>
  <si>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</si>
  <si>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</si>
  <si>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</si>
  <si>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</si>
  <si>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</si>
  <si>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</si>
  <si>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</si>
  <si>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</si>
  <si>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</si>
  <si>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</si>
  <si>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</si>
  <si>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</si>
  <si>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</si>
  <si>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</si>
  <si>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</si>
  <si>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</si>
  <si>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</si>
  <si>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</si>
  <si>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</si>
  <si>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</si>
  <si>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</si>
  <si>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</si>
  <si>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</si>
  <si>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</si>
  <si>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</si>
  <si>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</si>
  <si>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</si>
  <si>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</si>
  <si>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</si>
  <si>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</si>
  <si>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</si>
  <si>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</si>
  <si>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</si>
  <si>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</si>
  <si>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</si>
  <si>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</si>
  <si>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</si>
  <si>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</si>
  <si>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</si>
  <si>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</si>
  <si>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</si>
  <si>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</si>
  <si>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</si>
  <si>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</si>
  <si>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</si>
  <si>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</si>
  <si>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</si>
  <si>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</si>
  <si>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</si>
  <si>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</si>
  <si>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</si>
  <si>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</si>
  <si>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</si>
  <si>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</si>
  <si>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</si>
  <si>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</si>
  <si>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</si>
  <si>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</si>
  <si>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</si>
  <si>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</si>
  <si>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</si>
  <si>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</si>
  <si>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</si>
  <si>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</si>
  <si>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</si>
  <si>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</si>
  <si>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</si>
  <si>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</si>
  <si>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</si>
  <si>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</si>
  <si>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</si>
  <si>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</si>
  <si>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</si>
  <si>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</si>
  <si>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</si>
  <si>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</si>
  <si>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</si>
  <si>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</si>
  <si>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</si>
  <si>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</si>
  <si>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</si>
  <si>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</si>
  <si>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</si>
  <si>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</si>
  <si>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</si>
  <si>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</si>
  <si>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</si>
  <si>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</si>
  <si>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</si>
  <si>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</si>
  <si>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</si>
  <si>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</si>
  <si>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</si>
  <si>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</si>
  <si>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</si>
  <si>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</si>
  <si>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</si>
  <si>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</si>
  <si>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</si>
  <si>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</si>
  <si>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</si>
  <si>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</si>
  <si>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</si>
  <si>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</si>
  <si>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</si>
  <si>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</si>
  <si>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</si>
  <si>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</si>
  <si>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</si>
  <si>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</si>
  <si>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</si>
  <si>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</si>
  <si>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</si>
  <si>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</si>
  <si>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</si>
  <si>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</si>
  <si>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</si>
  <si>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</si>
  <si>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</si>
  <si>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</si>
  <si>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</si>
  <si>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</si>
  <si>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</si>
  <si>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</si>
  <si>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</si>
  <si>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</si>
  <si>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</si>
  <si>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</si>
  <si>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</si>
  <si>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</si>
  <si>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</si>
  <si>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</si>
  <si>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</si>
  <si>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</si>
  <si>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</si>
  <si>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</si>
  <si>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</si>
  <si>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</si>
  <si>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</si>
  <si>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</si>
  <si>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</si>
  <si>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</si>
  <si>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</si>
  <si>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</si>
  <si>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</si>
  <si>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</si>
  <si>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</si>
  <si>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</si>
  <si>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</si>
  <si>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</si>
  <si>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</si>
  <si>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</si>
  <si>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</si>
  <si>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</si>
  <si>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</si>
  <si>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</si>
  <si>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</si>
  <si>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</si>
  <si>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</si>
  <si>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</si>
  <si>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</si>
  <si>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</si>
  <si>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</si>
  <si>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</si>
  <si>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</si>
  <si>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</si>
  <si>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</si>
  <si>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</si>
  <si>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</si>
  <si>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</si>
  <si>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</si>
  <si>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</si>
  <si>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</si>
  <si>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</si>
  <si>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</si>
  <si>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</si>
  <si>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</si>
  <si>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</si>
  <si>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</si>
  <si>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</si>
  <si>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</si>
  <si>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</si>
  <si>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</si>
  <si>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</si>
  <si>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</si>
  <si>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</si>
  <si>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</si>
  <si>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</si>
  <si>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</si>
  <si>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</si>
  <si>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</si>
  <si>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</si>
  <si>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</si>
  <si>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</si>
  <si>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</si>
  <si>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</si>
  <si>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</si>
  <si>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</si>
  <si>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</si>
  <si>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</si>
  <si>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</si>
  <si>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</si>
  <si>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</si>
  <si>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</si>
  <si>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</si>
  <si>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</si>
  <si>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</si>
  <si>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</si>
  <si>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</si>
  <si>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</si>
  <si>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</si>
  <si>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</si>
  <si>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</si>
  <si>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</si>
  <si>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</si>
  <si>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</si>
  <si>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</si>
  <si>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</si>
  <si>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</si>
  <si>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</si>
  <si>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</si>
  <si>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</si>
  <si>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</si>
  <si>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</si>
  <si>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</si>
  <si>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</si>
  <si>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</si>
  <si>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</si>
  <si>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</si>
  <si>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</si>
  <si>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</si>
  <si>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</si>
  <si>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</si>
  <si>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</si>
  <si>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</si>
  <si>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</si>
  <si>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</si>
  <si>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</si>
  <si>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</si>
  <si>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</si>
  <si>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</si>
  <si>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</si>
  <si>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</si>
  <si>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</si>
  <si>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</si>
  <si>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</si>
  <si>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</si>
  <si>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</si>
  <si>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</si>
  <si>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</si>
  <si>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</si>
  <si>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</si>
  <si>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</si>
  <si>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</si>
  <si>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</si>
  <si>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</si>
  <si>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</si>
  <si>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</si>
  <si>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</si>
  <si>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</si>
  <si>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</si>
  <si>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</si>
  <si>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</si>
  <si>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</si>
  <si>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</si>
  <si>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</si>
  <si>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</si>
  <si>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</si>
  <si>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</si>
  <si>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</si>
  <si>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</si>
  <si>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</si>
  <si>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</si>
  <si>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</si>
  <si>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</si>
  <si>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</si>
  <si>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</si>
  <si>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</si>
  <si>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</si>
  <si>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</si>
  <si>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</si>
  <si>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</si>
  <si>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</si>
  <si>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</si>
  <si>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</si>
  <si>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</si>
  <si>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</si>
  <si>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</si>
  <si>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</si>
  <si>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</si>
  <si>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</si>
  <si>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</si>
  <si>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</si>
  <si>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</si>
  <si>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</si>
  <si>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</si>
  <si>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</si>
  <si>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</si>
  <si>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</si>
  <si>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</si>
  <si>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</si>
  <si>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</si>
  <si>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</si>
  <si>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</si>
  <si>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</si>
  <si>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</si>
  <si>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</si>
  <si>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</si>
  <si>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</si>
  <si>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</si>
  <si>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</si>
  <si>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</si>
  <si>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</si>
  <si>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</si>
  <si>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</si>
  <si>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</si>
  <si>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</si>
  <si>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</si>
  <si>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</si>
  <si>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</si>
  <si>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</si>
  <si>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</si>
  <si>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</si>
  <si>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</si>
  <si>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</si>
  <si>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</si>
  <si>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</si>
  <si>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</si>
  <si>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</si>
  <si>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</si>
  <si>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</si>
  <si>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</si>
  <si>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</si>
  <si>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</si>
  <si>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</si>
  <si>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</si>
  <si>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</si>
  <si>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</si>
  <si>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</si>
  <si>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</si>
  <si>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</si>
  <si>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</si>
  <si>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</si>
  <si>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</si>
  <si>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</si>
  <si>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</si>
  <si>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</si>
  <si>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</si>
  <si>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</si>
  <si>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</si>
  <si>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</si>
  <si>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</si>
  <si>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</si>
  <si>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</si>
  <si>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</si>
  <si>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</si>
  <si>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</si>
  <si>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</si>
  <si>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</si>
  <si>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</si>
  <si>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</si>
  <si>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</si>
  <si>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</si>
  <si>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</si>
  <si>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</si>
  <si>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</si>
  <si>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</si>
  <si>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</si>
  <si>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</si>
  <si>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</si>
  <si>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</si>
  <si>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</si>
  <si>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</si>
  <si>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</si>
  <si>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</si>
  <si>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</si>
  <si>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</si>
  <si>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</si>
  <si>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</si>
  <si>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</si>
  <si>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</si>
  <si>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</si>
  <si>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</si>
  <si>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</si>
  <si>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</si>
  <si>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</si>
  <si>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</si>
  <si>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</si>
  <si>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</si>
  <si>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</si>
  <si>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</si>
  <si>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</si>
  <si>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</si>
  <si>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</si>
  <si>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</si>
  <si>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</si>
  <si>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</si>
  <si>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</si>
  <si>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</si>
  <si>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</si>
  <si>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</si>
  <si>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</si>
  <si>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</si>
  <si>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</si>
  <si>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</si>
  <si>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</si>
  <si>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</si>
  <si>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</si>
  <si>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</si>
  <si>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</si>
  <si>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</si>
  <si>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</si>
  <si>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</si>
  <si>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</si>
  <si>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</si>
  <si>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</si>
  <si>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</si>
  <si>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</si>
  <si>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</si>
  <si>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</si>
  <si>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</si>
  <si>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</si>
  <si>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</si>
  <si>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</si>
  <si>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</si>
  <si>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</si>
  <si>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</si>
  <si>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</si>
  <si>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</si>
  <si>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</si>
  <si>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</si>
  <si>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</si>
  <si>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</si>
  <si>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</si>
  <si>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</si>
  <si>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</si>
  <si>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</si>
  <si>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</si>
  <si>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</si>
  <si>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</si>
  <si>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</si>
  <si>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</si>
  <si>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</si>
  <si>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</si>
  <si>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</si>
  <si>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</si>
  <si>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</si>
  <si>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</si>
  <si>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</si>
  <si>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</si>
  <si>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</si>
  <si>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</si>
  <si>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</si>
  <si>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</si>
  <si>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</si>
  <si>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</si>
  <si>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</si>
  <si>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</si>
  <si>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</si>
  <si>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</si>
  <si>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</si>
  <si>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</si>
  <si>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</si>
  <si>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</si>
  <si>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</si>
  <si>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</si>
  <si>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</si>
  <si>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</si>
  <si>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</si>
  <si>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</si>
  <si>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</si>
  <si>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</si>
  <si>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</si>
  <si>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</si>
  <si>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</si>
  <si>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</si>
  <si>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</si>
  <si>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</si>
  <si>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</si>
  <si>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</si>
  <si>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</si>
  <si>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</si>
  <si>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</si>
  <si>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</si>
  <si>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</si>
  <si>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</si>
  <si>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</si>
  <si>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</si>
  <si>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</si>
  <si>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</si>
  <si>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</si>
  <si>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</si>
  <si>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</si>
  <si>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</si>
  <si>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</si>
  <si>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</si>
  <si>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</si>
  <si>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</si>
  <si>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</si>
  <si>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</si>
  <si>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</si>
  <si>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</si>
  <si>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</si>
  <si>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</si>
  <si>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</si>
  <si>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</si>
  <si>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</si>
  <si>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</si>
  <si>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</si>
  <si>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</si>
  <si>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</si>
  <si>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</si>
  <si>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</si>
  <si>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</si>
  <si>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</si>
  <si>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</si>
  <si>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</si>
  <si>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</si>
  <si>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</si>
  <si>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</si>
  <si>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</si>
  <si>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</si>
  <si>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</si>
  <si>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</si>
  <si>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</si>
  <si>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</si>
  <si>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</si>
  <si>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</si>
  <si>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</si>
  <si>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</si>
  <si>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</si>
  <si>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</si>
  <si>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</si>
  <si>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</si>
  <si>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</si>
  <si>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</si>
  <si>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</si>
  <si>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</si>
  <si>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</si>
  <si>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</si>
  <si>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</si>
  <si>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</si>
  <si>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</si>
  <si>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</si>
  <si>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</si>
  <si>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</si>
  <si>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</si>
  <si>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</si>
  <si>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</si>
  <si>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</si>
  <si>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</si>
  <si>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</si>
  <si>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</si>
  <si>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</si>
  <si>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</si>
  <si>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</si>
  <si>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</si>
  <si>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</si>
  <si>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</si>
  <si>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</si>
  <si>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</si>
  <si>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</si>
  <si>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</si>
  <si>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</si>
  <si>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</si>
  <si>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</si>
  <si>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</si>
  <si>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</si>
  <si>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</si>
  <si>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</si>
  <si>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</si>
  <si>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</si>
  <si>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</si>
  <si>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</si>
  <si>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</si>
  <si>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</si>
  <si>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</si>
  <si>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</si>
  <si>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</si>
  <si>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</si>
  <si>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</si>
  <si>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</si>
  <si>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</si>
  <si>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</si>
  <si>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</si>
  <si>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</si>
  <si>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</si>
  <si>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</si>
  <si>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</si>
  <si>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</si>
  <si>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</si>
  <si>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</si>
  <si>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</si>
  <si>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</si>
  <si>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</si>
  <si>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</si>
  <si>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</si>
  <si>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</si>
  <si>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</si>
  <si>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</si>
  <si>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</si>
  <si>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</si>
  <si>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</si>
  <si>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</si>
  <si>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</si>
  <si>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</si>
  <si>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</si>
  <si>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</si>
  <si>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</si>
  <si>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</si>
  <si>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</si>
  <si>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</si>
  <si>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</si>
  <si>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</si>
  <si>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</si>
  <si>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</si>
  <si>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</si>
  <si>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</si>
  <si>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</si>
  <si>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</si>
  <si>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</si>
  <si>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</si>
  <si>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</si>
  <si>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</si>
  <si>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</si>
  <si>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</si>
  <si>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</si>
  <si>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</si>
  <si>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</si>
  <si>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</si>
  <si>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</si>
  <si>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</si>
  <si>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</si>
  <si>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</si>
  <si>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</si>
  <si>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</si>
  <si>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</si>
  <si>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</si>
  <si>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</si>
  <si>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</si>
  <si>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</si>
  <si>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</si>
  <si>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</si>
  <si>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</si>
  <si>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</si>
  <si>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</si>
  <si>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</si>
  <si>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</si>
  <si>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</si>
  <si>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</si>
  <si>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</si>
  <si>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</si>
  <si>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</si>
  <si>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</si>
  <si>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</si>
  <si>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</si>
  <si>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</si>
  <si>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</si>
  <si>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</si>
  <si>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</si>
  <si>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</si>
  <si>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</si>
  <si>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</si>
  <si>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</si>
  <si>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</si>
  <si>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</si>
  <si>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</si>
  <si>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</si>
  <si>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</si>
  <si>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</si>
  <si>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</si>
  <si>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</si>
  <si>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</si>
  <si>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</si>
  <si>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</si>
  <si>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</si>
  <si>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</si>
  <si>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</si>
  <si>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</si>
  <si>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</si>
  <si>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</si>
  <si>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</si>
  <si>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</si>
  <si>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</si>
  <si>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</si>
  <si>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</si>
  <si>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</si>
  <si>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</si>
  <si>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</si>
  <si>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</si>
  <si>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</si>
  <si>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</si>
  <si>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</si>
  <si>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</si>
  <si>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</si>
  <si>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</si>
  <si>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</si>
  <si>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</si>
  <si>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</si>
  <si>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</si>
  <si>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</si>
  <si>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</si>
  <si>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</si>
  <si>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</si>
  <si>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</si>
  <si>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</si>
  <si>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</si>
  <si>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</si>
  <si>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</si>
  <si>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</si>
  <si>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</si>
  <si>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</si>
  <si>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</si>
  <si>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</si>
  <si>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</si>
  <si>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</si>
  <si>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</si>
  <si>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</si>
  <si>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</si>
  <si>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</si>
  <si>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</si>
  <si>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</si>
  <si>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</si>
  <si>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</si>
  <si>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</si>
  <si>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</si>
  <si>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</si>
  <si>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</si>
  <si>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</si>
  <si>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</si>
  <si>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</si>
  <si>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</si>
  <si>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</si>
  <si>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</si>
  <si>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</si>
  <si>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</si>
  <si>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</si>
  <si>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</si>
  <si>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</si>
  <si>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</si>
  <si>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</si>
  <si>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</si>
  <si>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</si>
  <si>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</si>
  <si>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</si>
  <si>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</si>
  <si>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</si>
  <si>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</si>
  <si>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</si>
  <si>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</si>
  <si>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</si>
  <si>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</si>
  <si>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</si>
  <si>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</si>
  <si>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</si>
  <si>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</si>
  <si>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</si>
  <si>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</si>
  <si>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</si>
  <si>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</si>
  <si>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</si>
  <si>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</si>
  <si>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</si>
  <si>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</si>
  <si>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</si>
  <si>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</si>
  <si>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</si>
  <si>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</si>
  <si>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</si>
  <si>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</si>
  <si>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</si>
  <si>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</si>
  <si>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</si>
  <si>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</si>
  <si>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</si>
  <si>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</si>
  <si>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</si>
  <si>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</si>
  <si>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</si>
  <si>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</si>
  <si>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</si>
  <si>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</si>
  <si>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</si>
  <si>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</si>
  <si>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</si>
  <si>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</si>
  <si>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</si>
  <si>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</si>
  <si>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</si>
  <si>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</si>
  <si>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</si>
  <si>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</si>
  <si>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</si>
  <si>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</si>
  <si>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</si>
  <si>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</si>
  <si>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</si>
  <si>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</si>
  <si>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</si>
  <si>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</si>
  <si>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</si>
  <si>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</si>
  <si>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</si>
  <si>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</si>
  <si>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</si>
  <si>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</si>
  <si>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</si>
  <si>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</si>
  <si>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</si>
  <si>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</si>
  <si>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</si>
  <si>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</si>
  <si>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</si>
  <si>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</si>
  <si>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</si>
  <si>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</si>
  <si>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</si>
  <si>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</si>
  <si>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</si>
  <si>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</si>
  <si>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</si>
  <si>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</si>
  <si>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</si>
  <si>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</si>
  <si>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</si>
  <si>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</si>
  <si>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</si>
  <si>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</si>
  <si>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</si>
  <si>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</si>
  <si>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</si>
  <si>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</si>
  <si>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</si>
  <si>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</si>
  <si>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</si>
  <si>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</si>
  <si>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</si>
  <si>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</si>
  <si>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</si>
  <si>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</si>
  <si>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</si>
  <si>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</si>
  <si>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</si>
  <si>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</si>
  <si>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</si>
  <si>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</si>
  <si>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</si>
  <si>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</si>
  <si>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</si>
  <si>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</si>
  <si>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</si>
  <si>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</si>
  <si>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</si>
  <si>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</si>
  <si>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</si>
  <si>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</si>
  <si>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</si>
  <si>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</si>
  <si>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</si>
  <si>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</si>
  <si>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</si>
  <si>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</si>
  <si>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</si>
  <si>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</si>
  <si>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</si>
  <si>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</si>
  <si>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</si>
  <si>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</si>
  <si>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</si>
  <si>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</si>
  <si>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</si>
  <si>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</si>
  <si>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</si>
  <si>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</si>
  <si>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</si>
  <si>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</si>
  <si>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</si>
  <si>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</si>
  <si>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</si>
  <si>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</si>
  <si>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</si>
  <si>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</si>
  <si>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</si>
  <si>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</si>
  <si>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</si>
  <si>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</si>
  <si>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</si>
  <si>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</si>
  <si>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</si>
  <si>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</si>
  <si>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</si>
  <si>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</si>
  <si>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</si>
  <si>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</si>
  <si>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</si>
  <si>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</si>
  <si>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</si>
  <si>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</si>
  <si>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</si>
  <si>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</si>
  <si>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</si>
  <si>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</si>
  <si>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</si>
  <si>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</si>
  <si>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</si>
  <si>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</si>
  <si>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</si>
  <si>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</si>
  <si>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</si>
  <si>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</si>
  <si>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</si>
  <si>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</si>
  <si>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</si>
  <si>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</si>
  <si>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</si>
  <si>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</si>
  <si>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</si>
  <si>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</si>
  <si>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</si>
  <si>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</si>
  <si>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</si>
  <si>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</si>
  <si>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</si>
  <si>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</si>
  <si>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</si>
  <si>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</si>
  <si>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</si>
  <si>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</si>
  <si>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</si>
  <si>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</si>
  <si>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</si>
  <si>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</si>
  <si>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</si>
  <si>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</si>
  <si>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</si>
  <si>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</si>
  <si>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</si>
  <si>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</si>
  <si>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</si>
  <si>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</si>
  <si>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</si>
  <si>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</si>
  <si>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</si>
  <si>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</si>
  <si>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</si>
  <si>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</si>
  <si>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</si>
  <si>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</si>
  <si>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</si>
  <si>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</si>
  <si>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</si>
  <si>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</si>
  <si>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</si>
  <si>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</si>
  <si>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</si>
  <si>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</si>
  <si>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</si>
  <si>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</si>
  <si>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</si>
  <si>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</si>
  <si>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</si>
  <si>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</si>
  <si>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</si>
  <si>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</si>
  <si>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</si>
  <si>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</si>
  <si>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</si>
  <si>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</si>
  <si>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</si>
  <si>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</si>
  <si>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</si>
  <si>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</si>
  <si>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</si>
  <si>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</si>
  <si>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</si>
  <si>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</si>
  <si>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</si>
  <si>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</si>
  <si>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</si>
  <si>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</si>
  <si>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</si>
  <si>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</si>
  <si>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</si>
  <si>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</si>
  <si>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</si>
  <si>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</si>
  <si>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</si>
  <si>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</si>
  <si>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</si>
  <si>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</si>
  <si>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</si>
  <si>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</si>
  <si>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</si>
  <si>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</si>
  <si>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</si>
  <si>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</si>
  <si>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</si>
  <si>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</si>
  <si>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</si>
  <si>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</si>
  <si>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</si>
  <si>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</si>
  <si>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</si>
  <si>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</si>
  <si>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</si>
  <si>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</si>
  <si>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</si>
  <si>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</si>
  <si>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</si>
  <si>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</si>
  <si>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</si>
  <si>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</si>
  <si>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</si>
  <si>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</si>
  <si>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</si>
  <si>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</si>
  <si>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</si>
  <si>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</si>
  <si>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</si>
  <si>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</si>
  <si>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</si>
  <si>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</si>
  <si>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</si>
  <si>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</si>
  <si>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</si>
  <si>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</si>
  <si>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</si>
  <si>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</si>
  <si>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</si>
  <si>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</si>
  <si>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</si>
  <si>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</si>
  <si>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</si>
  <si>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</si>
  <si>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</si>
  <si>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</si>
  <si>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</si>
  <si>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</si>
  <si>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</si>
  <si>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</si>
  <si>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</si>
  <si>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</si>
  <si>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</si>
  <si>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</si>
  <si>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</si>
  <si>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</si>
  <si>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</si>
  <si>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</si>
  <si>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</si>
  <si>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</si>
  <si>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</si>
  <si>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</si>
  <si>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</si>
  <si>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</si>
  <si>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</si>
  <si>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</si>
  <si>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</si>
  <si>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</si>
  <si>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</si>
  <si>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</si>
  <si>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</si>
  <si>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</si>
  <si>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</si>
  <si>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</si>
  <si>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</si>
  <si>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</si>
  <si>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</si>
  <si>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</si>
  <si>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</si>
  <si>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</si>
  <si>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</si>
  <si>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</si>
  <si>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</si>
  <si>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</si>
  <si>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</si>
  <si>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</si>
  <si>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</si>
  <si>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</si>
  <si>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</si>
  <si>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</si>
  <si>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</si>
  <si>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</si>
  <si>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</si>
  <si>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</si>
  <si>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</si>
  <si>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</si>
  <si>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</si>
  <si>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</si>
  <si>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</si>
  <si>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</si>
  <si>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</si>
  <si>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</si>
  <si>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</si>
  <si>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</si>
  <si>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</si>
  <si>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</si>
  <si>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</si>
  <si>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</si>
  <si>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</si>
  <si>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</si>
  <si>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</si>
  <si>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</si>
  <si>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</si>
  <si>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</si>
  <si>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</si>
  <si>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</si>
  <si>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</si>
  <si>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</si>
  <si>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</si>
  <si>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</si>
  <si>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</si>
  <si>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</si>
  <si>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</si>
  <si>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</si>
  <si>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</si>
  <si>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</si>
  <si>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</si>
  <si>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</si>
  <si>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</si>
  <si>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</si>
  <si>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</si>
  <si>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</si>
  <si>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</si>
  <si>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</si>
  <si>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</si>
  <si>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</si>
  <si>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</si>
  <si>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</si>
  <si>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</si>
  <si>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</si>
  <si>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</si>
  <si>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</si>
  <si>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</si>
  <si>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</si>
  <si>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</si>
  <si>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</si>
  <si>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</si>
  <si>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</si>
  <si>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</si>
  <si>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</si>
  <si>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</si>
  <si>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</si>
  <si>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</si>
  <si>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</si>
  <si>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</si>
  <si>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</si>
  <si>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</si>
  <si>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</si>
  <si>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</si>
  <si>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</si>
  <si>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</si>
  <si>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</si>
  <si>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</si>
  <si>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</si>
  <si>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</si>
  <si>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</si>
  <si>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</si>
  <si>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</si>
  <si>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</si>
  <si>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</si>
  <si>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</si>
  <si>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</si>
  <si>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</si>
  <si>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</si>
  <si>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</si>
  <si>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</si>
  <si>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</si>
  <si>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</si>
  <si>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</si>
  <si>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</si>
  <si>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</si>
  <si>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</si>
  <si>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</si>
  <si>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</si>
  <si>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</si>
  <si>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</si>
  <si>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</si>
  <si>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</si>
  <si>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</si>
  <si>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</si>
  <si>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</si>
  <si>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</si>
  <si>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</si>
  <si>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</si>
  <si>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</si>
  <si>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</si>
  <si>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</si>
  <si>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</si>
  <si>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</si>
  <si>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</si>
  <si>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</si>
  <si>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</si>
  <si>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</si>
  <si>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</si>
  <si>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</si>
  <si>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</si>
  <si>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</si>
  <si>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</si>
  <si>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</si>
  <si>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</si>
  <si>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</si>
  <si>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</si>
  <si>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</si>
  <si>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</si>
  <si>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</si>
  <si>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</si>
  <si>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</si>
  <si>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</si>
  <si>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</si>
  <si>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</si>
  <si>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</si>
  <si>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</si>
  <si>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</si>
  <si>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</si>
  <si>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</si>
  <si>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</si>
  <si>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</si>
  <si>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</si>
  <si>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</si>
  <si>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</si>
  <si>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</si>
  <si>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</si>
  <si>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</si>
  <si>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</si>
  <si>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</si>
  <si>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</si>
  <si>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</si>
  <si>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</si>
  <si>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</si>
  <si>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</si>
  <si>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</si>
  <si>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</si>
  <si>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</si>
  <si>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</si>
  <si>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</si>
  <si>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</si>
  <si>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</si>
  <si>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</si>
  <si>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</si>
  <si>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</si>
  <si>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</si>
  <si>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</si>
  <si>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</si>
  <si>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</si>
  <si>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</si>
  <si>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</si>
  <si>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</si>
  <si>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</si>
  <si>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</si>
  <si>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</si>
  <si>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</si>
  <si>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</si>
  <si>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</si>
  <si>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</si>
  <si>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</si>
  <si>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</si>
  <si>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</si>
  <si>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</si>
  <si>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</si>
  <si>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</si>
  <si>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</si>
  <si>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</si>
  <si>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</si>
  <si>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</si>
  <si>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</si>
  <si>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</si>
  <si>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</si>
  <si>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</si>
  <si>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</si>
  <si>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</si>
  <si>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</si>
  <si>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</si>
  <si>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</si>
  <si>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</si>
  <si>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</si>
  <si>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</si>
  <si>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</si>
  <si>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</si>
  <si>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</si>
  <si>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</si>
  <si>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</si>
  <si>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</si>
  <si>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</si>
  <si>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</si>
  <si>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</si>
  <si>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</si>
  <si>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</si>
  <si>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</si>
  <si>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</si>
  <si>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</si>
  <si>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</si>
  <si>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</si>
  <si>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</si>
  <si>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</si>
  <si>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</si>
  <si>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</si>
  <si>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</si>
  <si>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</si>
  <si>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</si>
  <si>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</si>
  <si>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</si>
  <si>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</si>
  <si>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</si>
  <si>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</si>
  <si>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</si>
  <si>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</si>
  <si>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</si>
  <si>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</si>
  <si>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</si>
  <si>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</si>
  <si>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</si>
  <si>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</si>
  <si>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</si>
  <si>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</si>
  <si>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</si>
  <si>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</si>
  <si>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</si>
  <si>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</si>
  <si>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</si>
  <si>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</si>
  <si>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</si>
  <si>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</si>
  <si>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</si>
  <si>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</si>
  <si>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</si>
  <si>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</si>
  <si>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</si>
  <si>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</si>
  <si>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</si>
  <si>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</si>
  <si>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</si>
  <si>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</si>
  <si>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</si>
  <si>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</si>
  <si>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</si>
  <si>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</si>
  <si>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</si>
  <si>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</si>
  <si>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</si>
  <si>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</si>
  <si>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</si>
  <si>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</si>
  <si>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</si>
  <si>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</si>
  <si>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</si>
  <si>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</si>
  <si>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</si>
  <si>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</si>
  <si>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</si>
  <si>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</si>
  <si>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</si>
  <si>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</si>
  <si>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</si>
  <si>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</si>
  <si>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</si>
  <si>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</si>
  <si>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</si>
  <si>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</si>
  <si>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</si>
  <si>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</si>
  <si>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</si>
  <si>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</si>
  <si>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</si>
  <si>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</si>
  <si>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</si>
  <si>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</si>
  <si>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</si>
  <si>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</si>
  <si>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</si>
  <si>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</si>
  <si>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</si>
  <si>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</si>
  <si>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</si>
  <si>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</si>
  <si>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</si>
  <si>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</si>
  <si>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</si>
  <si>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</si>
  <si>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</si>
  <si>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</si>
  <si>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</si>
  <si>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</si>
  <si>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</si>
  <si>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</si>
  <si>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</si>
  <si>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</si>
  <si>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</si>
  <si>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</si>
  <si>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</si>
  <si>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</si>
  <si>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</si>
  <si>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</si>
  <si>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</si>
  <si>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</si>
  <si>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</si>
  <si>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</si>
  <si>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</si>
  <si>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</si>
  <si>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</si>
  <si>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</si>
  <si>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</si>
  <si>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</si>
  <si>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</si>
  <si>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</si>
  <si>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</si>
  <si>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</si>
  <si>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</si>
  <si>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</si>
  <si>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</si>
  <si>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</si>
  <si>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</si>
  <si>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</si>
  <si>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</si>
  <si>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</si>
  <si>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</si>
  <si>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</si>
  <si>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</si>
  <si>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</si>
  <si>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</si>
  <si>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</si>
  <si>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</si>
  <si>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</si>
  <si>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</si>
  <si>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</si>
  <si>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</si>
  <si>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</si>
  <si>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</si>
  <si>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</si>
  <si>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</si>
  <si>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</si>
  <si>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</si>
  <si>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</si>
  <si>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</si>
  <si>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</si>
  <si>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</si>
  <si>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</si>
  <si>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</si>
  <si>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</si>
  <si>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</si>
  <si>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</si>
  <si>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</si>
  <si>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</si>
  <si>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</si>
  <si>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</si>
  <si>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</si>
  <si>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</si>
  <si>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</si>
  <si>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</si>
  <si>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</si>
  <si>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</si>
  <si>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</si>
  <si>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</si>
  <si>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</si>
  <si>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</si>
  <si>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</si>
  <si>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</si>
  <si>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</si>
  <si>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</si>
  <si>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</si>
  <si>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</si>
  <si>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</si>
  <si>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</si>
  <si>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</si>
  <si>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</si>
  <si>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</si>
  <si>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</si>
  <si>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</si>
  <si>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</si>
  <si>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</si>
  <si>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</si>
  <si>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</si>
  <si>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</si>
  <si>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</si>
  <si>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</si>
  <si>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</si>
  <si>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</si>
  <si>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</si>
  <si>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</si>
  <si>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</si>
  <si>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</si>
  <si>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</si>
  <si>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</si>
  <si>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</si>
  <si>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</si>
  <si>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</si>
  <si>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</si>
  <si>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</si>
  <si>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</si>
  <si>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</si>
  <si>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</si>
  <si>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</si>
  <si>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</si>
  <si>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</si>
  <si>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</si>
  <si>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</si>
  <si>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</si>
  <si>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</si>
  <si>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</si>
  <si>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</si>
  <si>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</si>
  <si>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</si>
  <si>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</si>
  <si>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</si>
  <si>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</si>
  <si>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</si>
  <si>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</si>
  <si>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</si>
  <si>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</si>
  <si>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</si>
  <si>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</si>
  <si>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</si>
  <si>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</si>
  <si>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</si>
  <si>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</si>
  <si>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</si>
  <si>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</si>
  <si>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</si>
  <si>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</si>
  <si>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</si>
  <si>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</si>
  <si>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</si>
  <si>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</si>
  <si>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</si>
  <si>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</si>
  <si>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</si>
  <si>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</si>
  <si>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</si>
  <si>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</si>
  <si>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</si>
  <si>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</si>
  <si>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</si>
  <si>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</si>
  <si>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</si>
  <si>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</si>
  <si>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</si>
  <si>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</si>
  <si>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</si>
  <si>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</si>
  <si>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</si>
  <si>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</si>
  <si>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</si>
  <si>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</si>
  <si>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</si>
  <si>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</si>
  <si>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</si>
  <si>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</si>
  <si>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</si>
  <si>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</si>
  <si>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</si>
  <si>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</si>
  <si>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</si>
  <si>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</si>
  <si>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</si>
  <si>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</si>
  <si>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</si>
  <si>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</si>
  <si>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</si>
  <si>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</si>
  <si>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</si>
  <si>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</si>
  <si>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</si>
  <si>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</si>
  <si>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</si>
  <si>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</si>
  <si>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</si>
  <si>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</si>
  <si>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</si>
  <si>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</si>
  <si>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</si>
  <si>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</si>
  <si>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</si>
  <si>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</si>
  <si>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</si>
  <si>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</si>
  <si>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</si>
  <si>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</si>
  <si>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</si>
  <si>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</si>
  <si>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</si>
  <si>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</si>
  <si>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</si>
  <si>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</si>
  <si>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</si>
  <si>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</si>
  <si>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</si>
  <si>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</si>
  <si>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</si>
  <si>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</si>
  <si>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</si>
  <si>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</si>
  <si>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</si>
  <si>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</si>
  <si>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</si>
  <si>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</si>
  <si>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</si>
  <si>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</si>
  <si>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</si>
  <si>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</si>
  <si>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</si>
  <si>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</si>
  <si>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</si>
  <si>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</si>
  <si>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</si>
  <si>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</si>
  <si>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</si>
  <si>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</si>
  <si>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</si>
  <si>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</si>
  <si>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</si>
  <si>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</si>
  <si>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</si>
  <si>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</si>
  <si>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</si>
  <si>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</si>
  <si>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</si>
  <si>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</si>
  <si>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</si>
  <si>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</si>
  <si>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</si>
  <si>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</si>
  <si>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</si>
  <si>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</si>
  <si>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</si>
  <si>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</si>
  <si>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</si>
  <si>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</si>
  <si>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</si>
  <si>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</si>
  <si>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</si>
  <si>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</si>
  <si>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</si>
  <si>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</si>
  <si>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</si>
  <si>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</si>
  <si>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</si>
  <si>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</si>
  <si>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</si>
  <si>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</si>
  <si>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</si>
  <si>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</si>
  <si>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</si>
  <si>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</si>
  <si>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</si>
  <si>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</si>
  <si>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</si>
  <si>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</si>
  <si>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</si>
  <si>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</si>
  <si>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</si>
  <si>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</si>
  <si>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</si>
  <si>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</si>
  <si>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</si>
  <si>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</si>
  <si>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</si>
  <si>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</si>
  <si>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</si>
  <si>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</si>
  <si>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</si>
  <si>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</si>
  <si>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</si>
  <si>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</si>
  <si>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</si>
  <si>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</si>
  <si>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</si>
  <si>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</si>
  <si>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</si>
  <si>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</si>
  <si>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</si>
  <si>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</si>
  <si>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</si>
  <si>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</si>
  <si>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</si>
  <si>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</si>
  <si>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</si>
  <si>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</si>
  <si>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</si>
  <si>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</si>
  <si>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</si>
  <si>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</si>
  <si>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</si>
  <si>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</si>
  <si>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</si>
  <si>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</si>
  <si>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</si>
  <si>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</si>
  <si>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</si>
  <si>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</si>
  <si>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</si>
  <si>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</si>
  <si>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</si>
  <si>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</si>
  <si>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</si>
  <si>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</si>
  <si>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</si>
  <si>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</si>
  <si>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</si>
  <si>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</si>
  <si>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</si>
  <si>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</si>
  <si>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</si>
  <si>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</si>
  <si>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</si>
  <si>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</si>
  <si>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</si>
  <si>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</si>
  <si>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</si>
  <si>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</si>
  <si>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</si>
  <si>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</si>
  <si>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</si>
  <si>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</si>
  <si>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</si>
  <si>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</si>
  <si>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</si>
  <si>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</si>
  <si>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</si>
  <si>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</si>
  <si>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</si>
  <si>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</si>
  <si>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</si>
  <si>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</si>
  <si>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</si>
  <si>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</si>
  <si>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</si>
  <si>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</si>
  <si>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</si>
  <si>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</si>
  <si>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</si>
  <si>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</si>
  <si>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</si>
  <si>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</si>
  <si>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</si>
  <si>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</si>
  <si>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</si>
  <si>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</si>
  <si>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</si>
  <si>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</si>
  <si>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</si>
  <si>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</si>
  <si>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</si>
  <si>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</si>
  <si>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</si>
  <si>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</si>
  <si>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</si>
  <si>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</si>
  <si>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</si>
  <si>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</si>
  <si>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</si>
  <si>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</si>
  <si>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</si>
  <si>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</si>
  <si>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</si>
  <si>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</si>
  <si>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</si>
  <si>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</si>
  <si>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</si>
  <si>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</si>
  <si>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</si>
  <si>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</si>
  <si>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</si>
  <si>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</si>
  <si>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</si>
  <si>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</si>
  <si>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</si>
  <si>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</si>
  <si>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</si>
  <si>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</si>
  <si>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</si>
  <si>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</si>
  <si>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</si>
  <si>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</si>
  <si>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</si>
  <si>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</si>
  <si>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</si>
  <si>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</si>
  <si>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</si>
  <si>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</si>
  <si>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</si>
  <si>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</si>
  <si>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</si>
  <si>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</si>
  <si>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</si>
  <si>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</si>
  <si>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</si>
  <si>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</si>
  <si>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</si>
  <si>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</si>
  <si>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</si>
  <si>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</si>
  <si>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</si>
  <si>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</si>
  <si>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</si>
  <si>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</si>
  <si>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</si>
  <si>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</si>
  <si>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</si>
  <si>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</si>
  <si>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</si>
  <si>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</si>
  <si>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</si>
  <si>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</si>
  <si>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</si>
  <si>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</si>
  <si>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</si>
  <si>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</si>
  <si>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</si>
  <si>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</si>
  <si>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</si>
  <si>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</si>
  <si>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</si>
  <si>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</si>
  <si>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</si>
  <si>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</si>
  <si>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</si>
  <si>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</si>
  <si>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</si>
  <si>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</si>
  <si>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</si>
  <si>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</si>
  <si>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</si>
  <si>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</si>
  <si>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</si>
  <si>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</si>
  <si>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</si>
  <si>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</si>
  <si>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</si>
  <si>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</si>
  <si>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</si>
  <si>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</si>
  <si>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</si>
  <si>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</si>
  <si>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</si>
  <si>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</si>
  <si>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</si>
  <si>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</si>
  <si>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</si>
  <si>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</si>
  <si>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</si>
  <si>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</si>
  <si>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</si>
  <si>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</si>
  <si>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</si>
  <si>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</si>
  <si>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</si>
  <si>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</si>
  <si>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</si>
  <si>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</si>
  <si>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</si>
  <si>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</si>
  <si>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</si>
  <si>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</si>
  <si>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</si>
  <si>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</si>
  <si>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</si>
  <si>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</si>
  <si>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</si>
  <si>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</si>
  <si>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</si>
  <si>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</si>
  <si>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</si>
  <si>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</si>
  <si>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</si>
  <si>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</si>
  <si>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</si>
  <si>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</si>
  <si>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</si>
  <si>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</si>
  <si>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</si>
  <si>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</si>
  <si>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</si>
  <si>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</si>
  <si>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</si>
  <si>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</si>
  <si>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</si>
  <si>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</si>
  <si>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</si>
  <si>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</si>
  <si>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</si>
  <si>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</si>
  <si>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</si>
  <si>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</si>
  <si>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</si>
  <si>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</si>
  <si>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</si>
  <si>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</si>
  <si>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</si>
  <si>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</si>
  <si>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</si>
  <si>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</si>
  <si>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</si>
  <si>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</si>
  <si>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</si>
  <si>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</si>
  <si>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</si>
  <si>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</si>
  <si>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</si>
  <si>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</si>
  <si>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</si>
  <si>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</si>
  <si>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</si>
  <si>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</si>
  <si>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</si>
  <si>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</si>
  <si>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</si>
  <si>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</si>
  <si>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</si>
  <si>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</si>
  <si>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</si>
  <si>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</si>
  <si>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</si>
  <si>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</si>
  <si>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</si>
  <si>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</si>
  <si>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</si>
  <si>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</si>
  <si>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</si>
  <si>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</si>
  <si>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</si>
  <si>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</si>
  <si>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</si>
  <si>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</si>
  <si>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</si>
  <si>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</si>
  <si>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</si>
  <si>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</si>
  <si>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</si>
  <si>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</si>
  <si>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</si>
  <si>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</si>
  <si>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</si>
  <si>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</si>
  <si>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</si>
  <si>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</si>
  <si>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</si>
  <si>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</si>
  <si>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</si>
  <si>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</si>
  <si>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</si>
  <si>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</si>
  <si>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</si>
  <si>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</si>
  <si>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</si>
  <si>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</si>
  <si>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</si>
  <si>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</si>
  <si>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</si>
  <si>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</si>
  <si>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</si>
  <si>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</si>
  <si>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</si>
  <si>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</si>
  <si>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</si>
  <si>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</si>
  <si>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</si>
  <si>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</si>
  <si>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</si>
  <si>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</si>
  <si>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</si>
  <si>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</si>
  <si>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</si>
  <si>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</si>
  <si>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</si>
  <si>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</si>
  <si>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</si>
  <si>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</si>
  <si>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</si>
  <si>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</si>
  <si>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</si>
  <si>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</si>
  <si>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</si>
  <si>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</si>
  <si>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</si>
  <si>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</si>
  <si>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</si>
  <si>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</si>
  <si>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</si>
  <si>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</si>
  <si>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</si>
  <si>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</si>
  <si>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</si>
  <si>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</si>
  <si>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</si>
  <si>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</si>
  <si>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</si>
  <si>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</si>
  <si>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</si>
  <si>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</si>
  <si>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</si>
  <si>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</si>
  <si>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</si>
  <si>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</si>
  <si>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</si>
  <si>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</si>
  <si>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</si>
  <si>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</si>
  <si>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</si>
  <si>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</si>
  <si>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</si>
  <si>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</si>
  <si>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</si>
  <si>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</si>
  <si>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</si>
  <si>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</si>
  <si>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</si>
  <si>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</si>
  <si>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</si>
  <si>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</si>
  <si>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</si>
  <si>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</si>
  <si>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</si>
  <si>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</si>
  <si>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</si>
  <si>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</si>
  <si>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</si>
  <si>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</si>
  <si>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</si>
  <si>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</si>
  <si>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</si>
  <si>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</si>
  <si>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</si>
  <si>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</si>
  <si>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</si>
  <si>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</si>
  <si>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</si>
  <si>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</si>
  <si>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</si>
  <si>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</si>
  <si>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</si>
  <si>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</si>
  <si>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</si>
  <si>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</si>
  <si>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</si>
  <si>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</si>
  <si>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</si>
  <si>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</si>
  <si>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</si>
  <si>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</si>
  <si>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</si>
  <si>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</si>
  <si>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</si>
  <si>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</si>
  <si>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</si>
  <si>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</si>
  <si>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</si>
  <si>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</si>
  <si>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</si>
  <si>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</si>
  <si>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</si>
  <si>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</si>
  <si>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</si>
  <si>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</si>
  <si>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</si>
  <si>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</si>
  <si>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</si>
  <si>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</si>
  <si>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</si>
  <si>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</si>
  <si>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</si>
  <si>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</si>
  <si>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</si>
  <si>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</si>
  <si>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</si>
  <si>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</si>
  <si>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</si>
  <si>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</si>
  <si>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</si>
  <si>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</si>
  <si>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</si>
  <si>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</si>
  <si>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</si>
  <si>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</si>
  <si>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</si>
  <si>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</si>
  <si>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</si>
  <si>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</si>
  <si>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</si>
  <si>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</si>
  <si>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</si>
  <si>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</si>
  <si>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</si>
  <si>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</si>
  <si>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</si>
  <si>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</si>
  <si>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</si>
  <si>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</si>
  <si>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</si>
  <si>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</si>
  <si>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</si>
  <si>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</si>
  <si>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</si>
  <si>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</si>
  <si>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</si>
  <si>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</si>
  <si>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</si>
  <si>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</si>
  <si>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</si>
  <si>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</si>
  <si>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</si>
  <si>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</si>
  <si>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</si>
  <si>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</si>
  <si>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</si>
  <si>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</si>
  <si>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</si>
  <si>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</si>
  <si>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</si>
  <si>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</si>
  <si>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</si>
  <si>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</si>
  <si>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</si>
  <si>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</si>
  <si>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</si>
  <si>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</si>
  <si>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</si>
  <si>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</si>
  <si>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</si>
  <si>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</si>
  <si>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</si>
  <si>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</si>
  <si>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</si>
  <si>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</si>
  <si>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</si>
  <si>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</si>
  <si>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</si>
  <si>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</si>
  <si>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</si>
  <si>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</si>
  <si>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</si>
  <si>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</si>
  <si>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</si>
  <si>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</si>
  <si>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</si>
  <si>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</si>
  <si>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</si>
  <si>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</si>
  <si>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</si>
  <si>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</si>
  <si>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</si>
  <si>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</si>
  <si>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</si>
  <si>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</si>
  <si>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</si>
  <si>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</si>
  <si>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</si>
  <si>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</si>
  <si>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</si>
  <si>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</si>
  <si>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</si>
  <si>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</si>
  <si>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</si>
  <si>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</si>
  <si>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</si>
  <si>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</si>
  <si>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</si>
  <si>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</si>
  <si>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</si>
  <si>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</si>
  <si>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</si>
  <si>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</si>
  <si>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</si>
  <si>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</si>
  <si>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</si>
  <si>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</si>
  <si>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</si>
  <si>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</si>
  <si>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</si>
  <si>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</si>
  <si>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</si>
  <si>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</si>
  <si>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</si>
  <si>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</si>
  <si>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</si>
  <si>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</si>
  <si>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</si>
  <si>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</si>
  <si>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</si>
  <si>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</si>
  <si>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</si>
  <si>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</si>
  <si>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</si>
  <si>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</si>
  <si>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</si>
  <si>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</si>
  <si>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</si>
  <si>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</si>
  <si>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</si>
  <si>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</si>
  <si>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</si>
  <si>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</si>
  <si>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</si>
  <si>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</si>
  <si>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</si>
  <si>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</si>
  <si>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</si>
  <si>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</si>
  <si>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</si>
  <si>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</si>
  <si>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</si>
  <si>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</si>
  <si>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</si>
  <si>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</si>
  <si>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</si>
  <si>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</si>
  <si>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</si>
  <si>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</si>
  <si>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</si>
  <si>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</si>
  <si>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</si>
  <si>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</si>
  <si>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</si>
  <si>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</si>
  <si>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</si>
  <si>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</si>
  <si>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</si>
  <si>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</si>
  <si>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</si>
  <si>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</si>
  <si>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</si>
  <si>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</si>
  <si>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</si>
  <si>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</si>
  <si>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</si>
  <si>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</si>
  <si>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</si>
  <si>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</si>
  <si>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</si>
  <si>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</si>
  <si>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</si>
  <si>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</si>
  <si>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</si>
  <si>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</si>
  <si>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</si>
  <si>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</si>
  <si>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</si>
  <si>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</si>
  <si>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</si>
  <si>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</si>
  <si>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</si>
  <si>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</si>
  <si>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</si>
  <si>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</si>
  <si>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</si>
  <si>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</si>
  <si>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</si>
  <si>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</si>
  <si>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</si>
  <si>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</si>
  <si>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</si>
  <si>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</si>
  <si>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</si>
  <si>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</si>
  <si>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</si>
  <si>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</si>
  <si>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</si>
  <si>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</si>
  <si>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</si>
  <si>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</si>
  <si>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</si>
  <si>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</si>
  <si>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</si>
  <si>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</si>
  <si>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</si>
  <si>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</si>
  <si>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</si>
  <si>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</si>
  <si>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</si>
  <si>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</si>
  <si>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</si>
  <si>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</si>
  <si>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</si>
  <si>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</si>
  <si>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</si>
  <si>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</si>
  <si>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</si>
  <si>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</si>
  <si>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</si>
  <si>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</si>
  <si>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</si>
  <si>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</si>
  <si>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</si>
  <si>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</si>
  <si>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</si>
  <si>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</si>
  <si>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</si>
  <si>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</si>
  <si>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</si>
  <si>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</si>
  <si>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</si>
  <si>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</si>
  <si>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</si>
  <si>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</si>
  <si>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</si>
  <si>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</si>
  <si>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</si>
  <si>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</si>
  <si>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</si>
  <si>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</si>
  <si>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</si>
  <si>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</si>
  <si>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</si>
  <si>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</si>
  <si>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</si>
  <si>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</si>
  <si>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</si>
  <si>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</si>
  <si>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</si>
  <si>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</si>
  <si>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</si>
  <si>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</si>
  <si>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</si>
  <si>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</si>
  <si>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</si>
  <si>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</si>
  <si>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</si>
  <si>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</si>
  <si>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</si>
  <si>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</si>
  <si>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</si>
  <si>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</si>
  <si>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</si>
  <si>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</si>
  <si>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</si>
  <si>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</si>
  <si>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</si>
  <si>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</si>
  <si>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</si>
  <si>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</si>
  <si>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</si>
  <si>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</si>
  <si>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</si>
  <si>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</si>
  <si>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</si>
  <si>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</si>
  <si>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</si>
  <si>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</si>
  <si>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</si>
  <si>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</si>
  <si>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</si>
  <si>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</si>
  <si>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</si>
  <si>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</si>
  <si>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</si>
  <si>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</si>
  <si>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</si>
  <si>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</si>
  <si>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</si>
  <si>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</si>
  <si>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</si>
  <si>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</si>
  <si>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</si>
  <si>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</si>
  <si>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</si>
  <si>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</si>
  <si>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</si>
  <si>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</si>
  <si>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</si>
  <si>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</si>
  <si>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</si>
  <si>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</si>
  <si>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</si>
  <si>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</si>
  <si>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</si>
  <si>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</si>
  <si>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</si>
  <si>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</si>
  <si>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</si>
  <si>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</si>
  <si>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</si>
  <si>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</si>
  <si>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</si>
  <si>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</si>
  <si>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</si>
  <si>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</si>
  <si>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</si>
  <si>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</si>
  <si>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</si>
  <si>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</si>
  <si>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</si>
  <si>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</si>
  <si>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</si>
  <si>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</si>
  <si>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</si>
  <si>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</si>
  <si>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</si>
  <si>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</si>
  <si>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</si>
  <si>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</si>
  <si>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</si>
  <si>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</si>
  <si>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</si>
  <si>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</si>
  <si>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</si>
  <si>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</si>
  <si>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</si>
  <si>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</si>
  <si>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</si>
  <si>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</si>
  <si>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</si>
  <si>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</si>
  <si>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</si>
  <si>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</si>
  <si>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</si>
  <si>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</si>
  <si>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</si>
  <si>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</si>
  <si>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</si>
  <si>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</si>
  <si>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</si>
  <si>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</si>
  <si>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</si>
  <si>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</si>
  <si>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</si>
  <si>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</si>
  <si>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</si>
  <si>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</si>
  <si>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</si>
  <si>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</si>
  <si>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</si>
  <si>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</si>
  <si>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</si>
  <si>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</si>
  <si>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</si>
  <si>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</si>
  <si>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</si>
  <si>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</si>
  <si>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</si>
  <si>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</si>
  <si>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</si>
  <si>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</si>
  <si>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</si>
  <si>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</si>
  <si>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</si>
  <si>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</si>
  <si>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</si>
  <si>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</si>
  <si>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</si>
  <si>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</si>
  <si>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</si>
  <si>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</si>
  <si>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</si>
  <si>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</si>
  <si>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</si>
  <si>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</si>
  <si>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</si>
  <si>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</si>
  <si>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</si>
  <si>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</si>
  <si>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</si>
  <si>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</si>
  <si>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</si>
  <si>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</si>
  <si>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</si>
  <si>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</si>
  <si>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</si>
  <si>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</si>
  <si>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</si>
  <si>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</si>
  <si>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</si>
  <si>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</si>
  <si>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</si>
  <si>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</si>
  <si>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</si>
  <si>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</si>
  <si>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</si>
  <si>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</si>
  <si>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</si>
  <si>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</si>
  <si>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</si>
  <si>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</si>
  <si>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</si>
  <si>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</si>
  <si>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</si>
  <si>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</si>
  <si>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</si>
  <si>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</si>
  <si>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</si>
  <si>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</si>
  <si>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</si>
  <si>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</si>
  <si>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</si>
  <si>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</si>
  <si>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</si>
  <si>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</si>
  <si>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</si>
  <si>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</si>
  <si>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</si>
  <si>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</si>
  <si>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</si>
  <si>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</si>
  <si>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</si>
  <si>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</si>
  <si>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</si>
  <si>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</si>
  <si>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</si>
  <si>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</si>
  <si>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</si>
  <si>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</si>
  <si>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</si>
  <si>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</si>
  <si>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</si>
  <si>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</si>
  <si>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</si>
  <si>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</si>
  <si>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</si>
  <si>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</si>
  <si>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</si>
  <si>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</si>
  <si>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</si>
  <si>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</si>
  <si>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</si>
  <si>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</si>
  <si>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</si>
  <si>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</si>
  <si>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</si>
  <si>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</si>
  <si>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</si>
  <si>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</si>
  <si>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</si>
  <si>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</si>
  <si>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</si>
  <si>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</si>
  <si>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</si>
  <si>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</si>
  <si>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</si>
  <si>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</si>
  <si>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</si>
  <si>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</si>
  <si>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</si>
  <si>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</si>
  <si>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</si>
  <si>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</si>
  <si>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</si>
  <si>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</si>
  <si>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</si>
  <si>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</si>
  <si>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</si>
  <si>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</si>
  <si>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</si>
  <si>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</si>
  <si>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</si>
  <si>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</si>
  <si>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</si>
  <si>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</si>
  <si>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</si>
  <si>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</si>
  <si>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</si>
  <si>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</si>
  <si>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</si>
  <si>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</si>
  <si>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</si>
  <si>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</si>
  <si>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</si>
  <si>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</si>
  <si>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</si>
  <si>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</si>
  <si>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</si>
  <si>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</si>
  <si>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</si>
  <si>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</si>
  <si>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</si>
  <si>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</si>
  <si>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</si>
  <si>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</si>
  <si>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</si>
  <si>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</si>
  <si>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</si>
  <si>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</si>
  <si>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</si>
  <si>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</si>
  <si>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</si>
  <si>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</si>
  <si>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</si>
  <si>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</si>
  <si>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</si>
  <si>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</si>
  <si>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</si>
  <si>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</si>
  <si>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</si>
  <si>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</si>
  <si>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</si>
  <si>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</si>
  <si>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</si>
  <si>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</si>
  <si>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</si>
  <si>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</si>
  <si>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</si>
  <si>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</si>
  <si>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</si>
  <si>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</si>
  <si>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</si>
  <si>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</si>
  <si>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</si>
  <si>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</si>
  <si>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</si>
  <si>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</si>
  <si>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</si>
  <si>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</si>
  <si>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</si>
  <si>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</si>
  <si>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</si>
  <si>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</si>
  <si>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</si>
  <si>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</si>
  <si>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</si>
  <si>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</si>
  <si>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</si>
  <si>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</si>
  <si>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</si>
  <si>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</si>
  <si>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</si>
  <si>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</si>
  <si>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</si>
  <si>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</si>
  <si>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</si>
  <si>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</si>
  <si>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</si>
  <si>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</si>
  <si>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</si>
  <si>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</si>
  <si>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</si>
  <si>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</si>
  <si>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</si>
  <si>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</si>
  <si>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</si>
  <si>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</si>
  <si>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</si>
  <si>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</si>
  <si>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</si>
  <si>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</si>
  <si>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</si>
  <si>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</si>
  <si>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</si>
  <si>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</si>
  <si>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</si>
  <si>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</si>
  <si>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</si>
  <si>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</si>
  <si>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</si>
  <si>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</si>
  <si>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</si>
  <si>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</si>
  <si>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</si>
  <si>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</si>
  <si>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</si>
  <si>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</si>
  <si>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</si>
  <si>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</si>
  <si>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</si>
  <si>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</si>
  <si>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</si>
  <si>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</si>
  <si>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</si>
  <si>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</si>
  <si>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</si>
  <si>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</si>
  <si>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</si>
  <si>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</si>
  <si>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</si>
  <si>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</si>
  <si>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</si>
  <si>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</si>
  <si>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</si>
  <si>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</si>
  <si>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</si>
  <si>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</si>
  <si>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</si>
  <si>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</si>
  <si>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</si>
  <si>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</si>
  <si>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</si>
  <si>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</si>
  <si>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</si>
  <si>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</si>
  <si>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</si>
  <si>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</si>
  <si>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</si>
  <si>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</si>
  <si>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</si>
  <si>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</si>
  <si>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</si>
  <si>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</si>
  <si>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</si>
  <si>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</si>
  <si>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</si>
  <si>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</si>
  <si>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</si>
  <si>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</si>
  <si>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</si>
  <si>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</si>
  <si>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</si>
  <si>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</si>
  <si>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</si>
  <si>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</si>
  <si>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</si>
  <si>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</si>
  <si>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</si>
  <si>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</si>
  <si>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</si>
  <si>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</si>
  <si>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</si>
  <si>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</si>
  <si>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</si>
  <si>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</si>
  <si>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</si>
  <si>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</si>
  <si>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</si>
  <si>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</si>
  <si>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</si>
  <si>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</si>
  <si>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</si>
  <si>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</si>
  <si>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</si>
  <si>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</si>
  <si>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</si>
  <si>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</si>
  <si>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</si>
  <si>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</si>
  <si>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</si>
  <si>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</si>
  <si>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</si>
  <si>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</si>
  <si>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</si>
  <si>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</si>
  <si>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</si>
  <si>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</si>
  <si>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</si>
  <si>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</si>
  <si>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</si>
  <si>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</si>
  <si>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</si>
  <si>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</si>
  <si>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</si>
  <si>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</si>
  <si>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</si>
  <si>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</si>
  <si>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</si>
  <si>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</si>
  <si>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</si>
  <si>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</si>
  <si>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</si>
  <si>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</si>
  <si>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</si>
  <si>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</si>
  <si>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</si>
  <si>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</si>
  <si>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</si>
  <si>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</si>
  <si>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</si>
  <si>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PCM-20251202-00000477</t>
  </si>
  <si>
    <t>ETA 35 km</t>
  </si>
  <si>
    <t xml:space="preserve"> PCM-20250215-00000830 </t>
  </si>
  <si>
    <t>LTE site still down and  site located in aramco area access issue need special permission</t>
  </si>
  <si>
    <t>PCM-20251201-00001300</t>
  </si>
  <si>
    <t>site was has access night issue as located at USF area and/there is major issue on generator another team on the way by PG 90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</si>
  <si>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</si>
  <si>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</si>
  <si>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</si>
  <si>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</si>
  <si>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</si>
  <si>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</si>
  <si>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</si>
  <si>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</si>
  <si>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PCM-20251202-00000469</t>
  </si>
  <si>
    <t xml:space="preserve">Sceco black out on Madraka area ,EM team need 100 min </t>
  </si>
  <si>
    <t>PCM-20251202-00000524</t>
  </si>
  <si>
    <t>TE issue and site has access issue as owner access will be available after Asar. We are trying with owner with our coordinator to solve the issue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</si>
</sst>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12" totalsRowShown="0" headerRowDxfId="172" dataDxfId="171" headerRowBorderDxfId="169" tableBorderDxfId="170" totalsRowBorderDxfId="168">
  <autoFilter ref="A1:L21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53" totalsRowShown="0" headerRowDxfId="155" dataDxfId="154" headerRowBorderDxfId="152" tableBorderDxfId="153" totalsRowBorderDxfId="151">
  <autoFilter ref="A1:CJ5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37" totalsRowShown="0" headerRowDxfId="62" dataDxfId="61" headerRowBorderDxfId="59" tableBorderDxfId="60">
  <autoFilter ref="A1:L937"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39" totalsRowShown="0" headerRowDxfId="46" dataDxfId="45" headerRowBorderDxfId="43" tableBorderDxfId="44" totalsRowBorderDxfId="42">
  <autoFilter ref="A1:L23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9" totalsRowShown="0" headerRowDxfId="29" dataDxfId="28" headerRowBorderDxfId="26" tableBorderDxfId="27">
  <autoFilter ref="A1:L5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61" totalsRowShown="0" headerRowDxfId="13" tableBorderDxfId="12">
  <autoFilter ref="A1:L461"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12"/>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330.47226956018858</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c r="B3" s="128" t="str">
        <f>IFERROR(VLOOKUP(D3,DB!A:K,11,0),"")</f>
        <v/>
      </c>
      <c r="C3" s="128"/>
      <c r="D3" s="56"/>
      <c r="E3" s="127"/>
      <c r="F3" s="126"/>
      <c r="G3" s="125">
        <f ca="1">IFERROR(NOW()-F3,"-")</f>
        <v>45993.420695486115</v>
      </c>
      <c r="H3" s="126"/>
      <c r="I3" s="128" t="str">
        <f>IFERROR(VLOOKUP(D3,DB!A:F,6,0),"")</f>
        <v/>
      </c>
      <c r="J3" s="128" t="str">
        <f>IFERROR(VLOOKUP(D3,DB!A:G,7,0),"")</f>
        <v/>
      </c>
      <c r="K3" s="124"/>
      <c r="L3" s="123" t="str">
        <f>IFERROR(VLOOKUP(D3,DB!A:I,9,0),"")</f>
        <v/>
      </c>
    </row>
    <row r="4" spans="1:15" s="61" customFormat="1" ht="15" customHeight="1">
      <c r="A4" s="129"/>
      <c r="B4" s="128" t="str">
        <f>IFERROR(VLOOKUP(D4,DB!A:K,11,0),"")</f>
        <v/>
      </c>
      <c r="C4" s="128"/>
      <c r="D4" s="56"/>
      <c r="E4" s="127"/>
      <c r="F4" s="126"/>
      <c r="G4" s="125">
        <f ca="1">IFERROR(NOW()-F4,"-")</f>
        <v>45993.420695486115</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c r="E5" s="127"/>
      <c r="F5" s="126"/>
      <c r="G5" s="125">
        <f ca="1">IFERROR(NOW()-F5,"-")</f>
        <v>45993.420695486115</v>
      </c>
      <c r="H5" s="126"/>
      <c r="I5" s="128" t="str">
        <f>IFERROR(VLOOKUP(D5,DB!A:F,6,0),"")</f>
        <v/>
      </c>
      <c r="J5" s="128" t="str">
        <f>IFERROR(VLOOKUP(D5,DB!A:G,7,0),"")</f>
        <v/>
      </c>
      <c r="K5" s="124"/>
      <c r="L5" s="123" t="str">
        <f>IFERROR(VLOOKUP(D5,DB!A:I,9,0),"")</f>
        <v/>
      </c>
    </row>
    <row r="6" spans="1:15" s="61" customFormat="1" ht="15" customHeight="1">
      <c r="A6" s="129"/>
      <c r="B6" s="128" t="str">
        <f>IFERROR(VLOOKUP(D6,DB!A:K,11,0),"")</f>
        <v/>
      </c>
      <c r="C6" s="128"/>
      <c r="D6" s="56"/>
      <c r="E6" s="127"/>
      <c r="F6" s="126"/>
      <c r="G6" s="125">
        <f ca="1">IFERROR(NOW()-F6,"-")</f>
        <v>45993.420695486115</v>
      </c>
      <c r="H6" s="126"/>
      <c r="I6" s="128" t="str">
        <f>IFERROR(VLOOKUP(D6,DB!A:F,6,0),"")</f>
        <v/>
      </c>
      <c r="J6" s="128" t="str">
        <f>IFERROR(VLOOKUP(D6,DB!A:G,7,0),"")</f>
        <v/>
      </c>
      <c r="K6" s="124"/>
      <c r="L6" s="123" t="str">
        <f>IFERROR(VLOOKUP(D6,DB!A:I,9,0),"")</f>
        <v/>
      </c>
    </row>
    <row r="7" spans="1:15" s="61" customFormat="1" ht="15" customHeight="1">
      <c r="A7" s="129"/>
      <c r="B7" s="128" t="str">
        <f>IFERROR(VLOOKUP(D7,DB!A:K,11,0),"")</f>
        <v/>
      </c>
      <c r="C7" s="128"/>
      <c r="D7" s="56"/>
      <c r="E7" s="127"/>
      <c r="F7" s="126"/>
      <c r="G7" s="125">
        <f ca="1">IFERROR(NOW()-F7,"-")</f>
        <v>45993.420695486115</v>
      </c>
      <c r="H7" s="126"/>
      <c r="I7" s="128" t="str">
        <f>IFERROR(VLOOKUP(D7,DB!A:F,6,0),"")</f>
        <v/>
      </c>
      <c r="J7" s="128" t="str">
        <f>IFERROR(VLOOKUP(D7,DB!A:G,7,0),"")</f>
        <v/>
      </c>
      <c r="K7" s="124"/>
      <c r="L7" s="123" t="str">
        <f>IFERROR(VLOOKUP(D7,DB!A:I,9,0),"")</f>
        <v/>
      </c>
    </row>
    <row r="8" spans="1:15" s="61" customFormat="1" ht="15" customHeight="1">
      <c r="A8" s="129"/>
      <c r="B8" s="128" t="str">
        <f>IFERROR(VLOOKUP(D8,DB!A:K,11,0),"")</f>
        <v/>
      </c>
      <c r="C8" s="128"/>
      <c r="D8" s="56"/>
      <c r="E8" s="127"/>
      <c r="F8" s="126"/>
      <c r="G8" s="125">
        <f ca="1">IFERROR(NOW()-F8,"-")</f>
        <v>45993.420695486115</v>
      </c>
      <c r="H8" s="126"/>
      <c r="I8" s="128" t="str">
        <f>IFERROR(VLOOKUP(D8,DB!A:F,6,0),"")</f>
        <v/>
      </c>
      <c r="J8" s="128" t="str">
        <f>IFERROR(VLOOKUP(D8,DB!A:G,7,0),"")</f>
        <v/>
      </c>
      <c r="K8" s="124"/>
      <c r="L8" s="123" t="str">
        <f>IFERROR(VLOOKUP(D8,DB!A:I,9,0),"")</f>
        <v/>
      </c>
    </row>
    <row r="9" spans="1:15" s="61" customFormat="1" ht="15" customHeight="1">
      <c r="A9" s="129"/>
      <c r="B9" s="128" t="str">
        <f>IFERROR(VLOOKUP(D9,DB!A:K,11,0),"")</f>
        <v/>
      </c>
      <c r="C9" s="128"/>
      <c r="D9" s="56"/>
      <c r="E9" s="127"/>
      <c r="F9" s="126"/>
      <c r="G9" s="125">
        <f ca="1">IFERROR(NOW()-F9,"-")</f>
        <v>45993.420695486115</v>
      </c>
      <c r="H9" s="126"/>
      <c r="I9" s="128" t="str">
        <f>IFERROR(VLOOKUP(D9,DB!A:F,6,0),"")</f>
        <v/>
      </c>
      <c r="J9" s="128" t="str">
        <f>IFERROR(VLOOKUP(D9,DB!A:G,7,0),"")</f>
        <v/>
      </c>
      <c r="K9" s="124"/>
      <c r="L9" s="123" t="str">
        <f>IFERROR(VLOOKUP(D9,DB!A:I,9,0),"")</f>
        <v/>
      </c>
    </row>
    <row r="10" spans="1:15" ht="15" customHeight="1">
      <c r="A10" s="129"/>
      <c r="B10" s="128" t="str">
        <f>IFERROR(VLOOKUP(D10,DB!A:K,11,0),"")</f>
        <v/>
      </c>
      <c r="C10" s="128"/>
      <c r="D10" s="56"/>
      <c r="E10" s="127"/>
      <c r="F10" s="126"/>
      <c r="G10" s="125">
        <f ca="1">IFERROR(NOW()-F10,"-")</f>
        <v>45993.420695486115</v>
      </c>
      <c r="H10" s="126"/>
      <c r="I10" s="128" t="str">
        <f>IFERROR(VLOOKUP(D10,DB!A:F,6,0),"")</f>
        <v/>
      </c>
      <c r="J10" s="128" t="str">
        <f>IFERROR(VLOOKUP(D10,DB!A:G,7,0),"")</f>
        <v/>
      </c>
      <c r="K10" s="124"/>
      <c r="L10" s="123" t="str">
        <f>IFERROR(VLOOKUP(D10,DB!A:I,9,0),"")</f>
        <v/>
      </c>
    </row>
    <row r="11" spans="1:15" ht="15" customHeight="1">
      <c r="A11" s="129"/>
      <c r="B11" s="128" t="str">
        <f>IFERROR(VLOOKUP(D11,DB!A:K,11,0),"")</f>
        <v/>
      </c>
      <c r="C11" s="128"/>
      <c r="D11" s="56"/>
      <c r="E11" s="127"/>
      <c r="F11" s="126"/>
      <c r="G11" s="125">
        <f ca="1">IFERROR(NOW()-F11,"-")</f>
        <v>45993.420695486115</v>
      </c>
      <c r="H11" s="126"/>
      <c r="I11" s="128" t="str">
        <f>IFERROR(VLOOKUP(D11,DB!A:F,6,0),"")</f>
        <v/>
      </c>
      <c r="J11" s="128" t="str">
        <f>IFERROR(VLOOKUP(D11,DB!A:G,7,0),"")</f>
        <v/>
      </c>
      <c r="K11" s="124"/>
      <c r="L11" s="123" t="str">
        <f>IFERROR(VLOOKUP(D11,DB!A:I,9,0),"")</f>
        <v/>
      </c>
    </row>
    <row r="12" spans="1:15" ht="15" customHeight="1">
      <c r="A12" s="129"/>
      <c r="B12" s="128" t="str">
        <f>IFERROR(VLOOKUP(D12,DB!A:K,11,0),"")</f>
        <v/>
      </c>
      <c r="C12" s="128"/>
      <c r="D12" s="56"/>
      <c r="E12" s="127"/>
      <c r="F12" s="126"/>
      <c r="G12" s="125">
        <f ca="1">IFERROR(NOW()-F12,"-")</f>
        <v>45993.420695486115</v>
      </c>
      <c r="H12" s="126"/>
      <c r="I12" s="128" t="str">
        <f>IFERROR(VLOOKUP(D12,DB!A:F,6,0),"")</f>
        <v/>
      </c>
      <c r="J12" s="128" t="str">
        <f>IFERROR(VLOOKUP(D12,DB!A:G,7,0),"")</f>
        <v/>
      </c>
      <c r="K12" s="124"/>
      <c r="L12" s="123" t="str">
        <f>IFERROR(VLOOKUP(D12,DB!A:I,9,0),"")</f>
        <v/>
      </c>
    </row>
    <row r="13" spans="1:15" ht="15" customHeight="1">
      <c r="A13" s="129"/>
      <c r="B13" s="128" t="str">
        <f>IFERROR(VLOOKUP(D13,DB!A:K,11,0),"")</f>
        <v/>
      </c>
      <c r="C13" s="128"/>
      <c r="D13" s="56"/>
      <c r="E13" s="127"/>
      <c r="F13" s="126"/>
      <c r="G13" s="125">
        <f ca="1">IFERROR(NOW()-F13,"-")</f>
        <v>45993.420695486115</v>
      </c>
      <c r="H13" s="126"/>
      <c r="I13" s="128" t="str">
        <f>IFERROR(VLOOKUP(D13,DB!A:F,6,0),"")</f>
        <v/>
      </c>
      <c r="J13" s="128" t="str">
        <f>IFERROR(VLOOKUP(D13,DB!A:G,7,0),"")</f>
        <v/>
      </c>
      <c r="K13" s="124"/>
      <c r="L13" s="123" t="str">
        <f>IFERROR(VLOOKUP(D13,DB!A:I,9,0),"")</f>
        <v/>
      </c>
    </row>
    <row r="14" spans="1:15" ht="15" customHeight="1">
      <c r="A14" s="129"/>
      <c r="B14" s="128" t="str">
        <f>IFERROR(VLOOKUP(D14,DB!A:K,11,0),"")</f>
        <v/>
      </c>
      <c r="C14" s="128"/>
      <c r="D14" s="56"/>
      <c r="E14" s="127"/>
      <c r="F14" s="126"/>
      <c r="G14" s="125">
        <f ca="1">IFERROR(NOW()-F14,"-")</f>
        <v>45993.420695486115</v>
      </c>
      <c r="H14" s="126"/>
      <c r="I14" s="128" t="str">
        <f>IFERROR(VLOOKUP(D14,DB!A:F,6,0),"")</f>
        <v/>
      </c>
      <c r="J14" s="128" t="str">
        <f>IFERROR(VLOOKUP(D14,DB!A:G,7,0),"")</f>
        <v/>
      </c>
      <c r="K14" s="124"/>
      <c r="L14" s="123" t="str">
        <f>IFERROR(VLOOKUP(D14,DB!A:I,9,0),"")</f>
        <v/>
      </c>
    </row>
    <row r="15" spans="1:15" ht="15" customHeight="1">
      <c r="A15" s="129"/>
      <c r="B15" s="128" t="str">
        <f>IFERROR(VLOOKUP(D15,DB!A:K,11,0),"")</f>
        <v/>
      </c>
      <c r="C15" s="128"/>
      <c r="D15" s="56"/>
      <c r="E15" s="127"/>
      <c r="F15" s="126"/>
      <c r="G15" s="125">
        <f ca="1">IFERROR(NOW()-F15,"-")</f>
        <v>45993.420695486115</v>
      </c>
      <c r="H15" s="126"/>
      <c r="I15" s="128" t="str">
        <f>IFERROR(VLOOKUP(D15,DB!A:F,6,0),"")</f>
        <v/>
      </c>
      <c r="J15" s="128" t="str">
        <f>IFERROR(VLOOKUP(D15,DB!A:G,7,0),"")</f>
        <v/>
      </c>
      <c r="K15" s="124"/>
      <c r="L15" s="123" t="str">
        <f>IFERROR(VLOOKUP(D15,DB!A:I,9,0),"")</f>
        <v/>
      </c>
    </row>
    <row r="16" spans="1:15" ht="15" customHeight="1">
      <c r="A16" s="129"/>
      <c r="B16" s="128" t="str">
        <f>IFERROR(VLOOKUP(D16,DB!A:K,11,0),"")</f>
        <v/>
      </c>
      <c r="C16" s="128"/>
      <c r="D16" s="56"/>
      <c r="E16" s="127"/>
      <c r="F16" s="126"/>
      <c r="G16" s="125">
        <f ca="1">IFERROR(NOW()-F16,"-")</f>
        <v>45993.420695486115</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45993.420695486115</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45993.420695486115</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45993.420695486115</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45993.420695486115</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45993.420695486115</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45993.420695486115</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45993.420695486115</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45993.420695486115</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45993.420695486115</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45993.420695486115</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45993.420695486115</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45993.420695486115</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45993.420695486115</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45993.420695486115</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45993.420695486115</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45993.420695486115</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45993.420695486115</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45993.420695486115</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45993.420695486115</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45993.420695486115</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45993.420695486115</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45993.420695486115</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45993.420695486115</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45993.420695486115</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45993.420695486115</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45993.420695486115</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45993.420695486115</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45993.420695486115</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45993.420695486115</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45993.420695486115</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45993.420695486115</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45993.420695486115</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45993.420695486115</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45993.420695486115</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45993.420695486115</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45993.420695486115</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45993.420695486115</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45993.420695486115</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45993.420695486115</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45993.420695486115</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45993.420695486115</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45993.420695486115</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45993.420695486115</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45993.420695486115</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45993.420695486115</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45993.420695486115</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45993.420695486115</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45993.420695486115</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45993.420695486115</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45993.420695486115</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45993.420695486115</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45993.420695486115</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45993.420695486115</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45993.420695486115</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45993.420695486115</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45993.420695486115</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45993.420695486115</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45993.420695486115</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45993.420695486115</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45993.420695486115</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45993.420695486115</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45993.420695486115</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45993.420695486115</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45993.420695486115</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45993.420695486115</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45993.420695486115</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45993.420695486115</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45993.420695486115</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45993.420695486115</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45993.420695486115</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45993.420695486115</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45993.420695486115</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45993.420695486115</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45993.420695486115</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45993.420695486115</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45993.420695486115</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45993.420695486115</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45993.420695486115</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45993.420695486115</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45993.420695486115</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45993.420695486115</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45993.420695486115</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45993.420695486115</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45993.420695486115</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45993.420695486115</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45993.420695486115</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45993.420695486115</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45993.420695486115</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45993.420695486115</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45993.420695486115</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45993.420695486115</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45993.420695486115</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45993.420695486115</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45993.420695486115</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45993.420695486115</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45993.420695486115</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45993.420695486115</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45993.420695486115</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45993.420695486115</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45993.420695486115</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45993.420695486115</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45993.420695486115</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45993.420695486115</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45993.420695486115</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45993.420695486115</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45993.420695486115</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45993.420695486115</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45993.420695486115</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45993.420695486115</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45993.420695486115</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45993.420695486115</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45993.420695486115</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45993.420695486115</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45993.420695486115</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45993.420695486115</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45993.420695486115</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45993.420695486115</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45993.420695486115</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45993.420695486115</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45993.420695486115</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45993.420695486115</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45993.420695486115</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45993.420695486115</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45993.420695486115</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45993.420695486115</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45993.420695486115</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45993.420695486115</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45993.420695486115</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45993.420695486115</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45993.420695486115</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45993.420695486115</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45993.420695486115</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45993.420695486115</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45993.420695486115</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45993.420695486115</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45993.420695486115</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45993.420695486115</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45993.420695486115</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45993.420695486115</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45993.420695486115</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45993.420695486115</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45993.420695486115</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45993.420695486115</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45993.420695486115</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45993.420695486115</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45993.420695486115</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45993.420695486115</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45993.420695486115</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45993.420695486115</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45993.420695486115</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45993.420695486115</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45993.420695486115</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45993.420695486115</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45993.420695486115</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45993.420695486115</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45993.420695486115</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45993.420695486115</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45993.420695486115</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45993.420695486115</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45993.420695486115</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45993.420695486115</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45993.420695486115</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45993.420695486115</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45993.420695486115</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45993.420695486115</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45993.420695486115</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45993.420695486115</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45993.420695486115</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45993.420695486115</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45993.420695486115</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45993.420695486115</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45993.420695486115</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45993.420695486115</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45993.420695486115</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45993.420695486115</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45993.420695486115</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45993.420695486115</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45993.420695486115</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45993.420695486115</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45993.420695486115</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45993.420695486115</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45993.420695486115</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45993.420695486115</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45993.420695486115</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45993.420695486115</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45993.420695486115</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45993.420695486115</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45993.420695486115</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45993.420695486115</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45993.420695486115</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45993.420695486115</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45993.420695486115</v>
      </c>
      <c r="H208" s="126"/>
      <c r="I208" s="128" t="str">
        <f>IFERROR(VLOOKUP(D208,DB!A:F,6,0),"")</f>
        <v/>
      </c>
      <c r="J208" s="128" t="str">
        <f>IFERROR(VLOOKUP(D208,DB!A:G,7,0),"")</f>
        <v/>
      </c>
      <c r="K208" s="124"/>
      <c r="L208" s="123" t="str">
        <f>IFERROR(VLOOKUP(D208,DB!A:I,9,0),"")</f>
        <v/>
      </c>
    </row>
    <row r="209" spans="1:12" ht="15" customHeight="1">
      <c r="A209" s="129"/>
      <c r="B209" s="128" t="str">
        <f>IFERROR(VLOOKUP(D209,DB!A:K,11,0),"")</f>
        <v/>
      </c>
      <c r="C209" s="128"/>
      <c r="D209" s="56"/>
      <c r="E209" s="127"/>
      <c r="F209" s="126"/>
      <c r="G209" s="125">
        <f ca="1">IFERROR(NOW()-F209,"-")</f>
        <v>45993.420695486115</v>
      </c>
      <c r="H209" s="126"/>
      <c r="I209" s="128" t="str">
        <f>IFERROR(VLOOKUP(D209,DB!A:F,6,0),"")</f>
        <v/>
      </c>
      <c r="J209" s="128" t="str">
        <f>IFERROR(VLOOKUP(D209,DB!A:G,7,0),"")</f>
        <v/>
      </c>
      <c r="K209" s="124"/>
      <c r="L209" s="123" t="str">
        <f>IFERROR(VLOOKUP(D209,DB!A:I,9,0),"")</f>
        <v/>
      </c>
    </row>
    <row r="210" spans="1:12" ht="15" customHeight="1">
      <c r="A210" s="129"/>
      <c r="B210" s="128" t="str">
        <f>IFERROR(VLOOKUP(D210,DB!A:K,11,0),"")</f>
        <v/>
      </c>
      <c r="C210" s="128"/>
      <c r="D210" s="56"/>
      <c r="E210" s="127"/>
      <c r="F210" s="126"/>
      <c r="G210" s="125">
        <f ca="1">IFERROR(NOW()-F210,"-")</f>
        <v>45993.420695486115</v>
      </c>
      <c r="H210" s="126"/>
      <c r="I210" s="128" t="str">
        <f>IFERROR(VLOOKUP(D210,DB!A:F,6,0),"")</f>
        <v/>
      </c>
      <c r="J210" s="128" t="str">
        <f>IFERROR(VLOOKUP(D210,DB!A:G,7,0),"")</f>
        <v/>
      </c>
      <c r="K210" s="124"/>
      <c r="L210" s="123" t="str">
        <f>IFERROR(VLOOKUP(D210,DB!A:I,9,0),"")</f>
        <v/>
      </c>
    </row>
    <row r="211" spans="1:12" ht="15" customHeight="1">
      <c r="A211" s="129"/>
      <c r="B211" s="128" t="str">
        <f>IFERROR(VLOOKUP(D211,DB!A:K,11,0),"")</f>
        <v/>
      </c>
      <c r="C211" s="128"/>
      <c r="D211" s="56"/>
      <c r="E211" s="127"/>
      <c r="F211" s="126"/>
      <c r="G211" s="125">
        <f ca="1">IFERROR(NOW()-F211,"-")</f>
        <v>45993.420695486115</v>
      </c>
      <c r="H211" s="126"/>
      <c r="I211" s="128" t="str">
        <f>IFERROR(VLOOKUP(D211,DB!A:F,6,0),"")</f>
        <v/>
      </c>
      <c r="J211" s="128" t="str">
        <f>IFERROR(VLOOKUP(D211,DB!A:G,7,0),"")</f>
        <v/>
      </c>
      <c r="K211" s="124"/>
      <c r="L211" s="123" t="str">
        <f>IFERROR(VLOOKUP(D211,DB!A:I,9,0),"")</f>
        <v/>
      </c>
    </row>
    <row r="212" spans="1:12" ht="15" customHeight="1">
      <c r="A212" s="129"/>
      <c r="B212" s="128" t="str">
        <f>IFERROR(VLOOKUP(D212,DB!A:K,11,0),"")</f>
        <v/>
      </c>
      <c r="C212" s="128"/>
      <c r="D212" s="56"/>
      <c r="E212" s="127"/>
      <c r="F212" s="126"/>
      <c r="G212" s="125">
        <f ca="1">IFERROR(NOW()-F212,"-")</f>
        <v>45993.420695486115</v>
      </c>
      <c r="H212" s="126"/>
      <c r="I212" s="128" t="str">
        <f>IFERROR(VLOOKUP(D212,DB!A:F,6,0),"")</f>
        <v/>
      </c>
      <c r="J212" s="128" t="str">
        <f>IFERROR(VLOOKUP(D212,DB!A:G,7,0),"")</f>
        <v/>
      </c>
      <c r="K212" s="124"/>
      <c r="L212" s="123" t="str">
        <f>IFERROR(VLOOKUP(D212,DB!A:I,9,0),"")</f>
        <v/>
      </c>
    </row>
  </sheetData>
  <customSheetViews>
    <customSheetView guid="{F6042A99-DD27-4453-835D-0834D95730CC}" filter="1" showAutoFilter="1">
      <pageMargins left="0" right="0" top="0" bottom="0" header="0" footer="0"/>
      <autoFilter ref="B1:M1" xr:uid="{380757B4-3935-4E24-AF75-1B3398EBB121}"/>
    </customSheetView>
  </customSheetViews>
  <dataValidations count="2">
    <dataValidation allowBlank="1" showInputMessage="1" showErrorMessage="1" sqref="E1" xr:uid="{5DBA255D-CDD9-49FB-AD3C-AF70AB4EE696}"/>
    <dataValidation type="list" allowBlank="1" showInputMessage="1" showErrorMessage="1" sqref="E2:E21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53"/>
  <sheetViews>
    <sheetView workbookViewId="0">
      <selection activeCell="D5" sqref="D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39108</v>
      </c>
      <c r="N1" s="84" t="s">
        <v>39109</v>
      </c>
      <c r="O1" s="84" t="s">
        <v>39110</v>
      </c>
      <c r="P1" s="84" t="s">
        <v>39111</v>
      </c>
      <c r="Q1" s="84" t="s">
        <v>39112</v>
      </c>
      <c r="R1" s="84" t="s">
        <v>39113</v>
      </c>
      <c r="S1" s="84" t="s">
        <v>39114</v>
      </c>
      <c r="T1" s="84" t="s">
        <v>39115</v>
      </c>
      <c r="U1" s="84" t="s">
        <v>39116</v>
      </c>
      <c r="V1" s="84" t="s">
        <v>39117</v>
      </c>
      <c r="W1" s="84" t="s">
        <v>39118</v>
      </c>
      <c r="X1" s="84" t="s">
        <v>39119</v>
      </c>
      <c r="Y1" s="84" t="s">
        <v>39120</v>
      </c>
      <c r="Z1" s="84" t="s">
        <v>39121</v>
      </c>
      <c r="AA1" s="84" t="s">
        <v>39122</v>
      </c>
      <c r="AB1" s="84" t="s">
        <v>39123</v>
      </c>
      <c r="AC1" s="84" t="s">
        <v>39124</v>
      </c>
      <c r="AD1" s="84" t="s">
        <v>39125</v>
      </c>
      <c r="AE1" s="84" t="s">
        <v>39126</v>
      </c>
      <c r="AF1" s="84" t="s">
        <v>39127</v>
      </c>
      <c r="AG1" s="84" t="s">
        <v>39128</v>
      </c>
      <c r="AH1" s="84" t="s">
        <v>39129</v>
      </c>
      <c r="AI1" s="84" t="s">
        <v>39130</v>
      </c>
      <c r="AJ1" s="84" t="s">
        <v>39131</v>
      </c>
      <c r="AK1" s="84" t="s">
        <v>39132</v>
      </c>
      <c r="AL1" s="84" t="s">
        <v>39133</v>
      </c>
      <c r="AM1" s="84" t="s">
        <v>39134</v>
      </c>
      <c r="AN1" s="84" t="s">
        <v>39135</v>
      </c>
      <c r="AO1" s="84" t="s">
        <v>39136</v>
      </c>
      <c r="AP1" s="84" t="s">
        <v>39137</v>
      </c>
      <c r="AQ1" s="84" t="s">
        <v>39138</v>
      </c>
      <c r="AR1" s="84" t="s">
        <v>39139</v>
      </c>
      <c r="AS1" s="84" t="s">
        <v>39140</v>
      </c>
      <c r="AT1" s="84" t="s">
        <v>39141</v>
      </c>
      <c r="AU1" s="84" t="s">
        <v>39142</v>
      </c>
      <c r="AV1" s="84" t="s">
        <v>39143</v>
      </c>
      <c r="AW1" s="84" t="s">
        <v>39144</v>
      </c>
      <c r="AX1" s="84" t="s">
        <v>39145</v>
      </c>
      <c r="AY1" s="84" t="s">
        <v>39146</v>
      </c>
      <c r="AZ1" s="84" t="s">
        <v>39147</v>
      </c>
      <c r="BA1" s="84" t="s">
        <v>39148</v>
      </c>
      <c r="BB1" s="84" t="s">
        <v>39149</v>
      </c>
      <c r="BC1" s="84" t="s">
        <v>39150</v>
      </c>
      <c r="BD1" s="84" t="s">
        <v>39151</v>
      </c>
      <c r="BE1" s="84" t="s">
        <v>39152</v>
      </c>
      <c r="BF1" s="84" t="s">
        <v>39153</v>
      </c>
      <c r="BG1" s="84" t="s">
        <v>39154</v>
      </c>
      <c r="BH1" s="84" t="s">
        <v>39155</v>
      </c>
      <c r="BI1" s="84" t="s">
        <v>39156</v>
      </c>
      <c r="BJ1" s="84" t="s">
        <v>39157</v>
      </c>
      <c r="BK1" s="84" t="s">
        <v>39158</v>
      </c>
      <c r="BL1" s="84" t="s">
        <v>39159</v>
      </c>
      <c r="BM1" s="84" t="s">
        <v>39160</v>
      </c>
      <c r="BN1" s="84" t="s">
        <v>39161</v>
      </c>
      <c r="BO1" s="84" t="s">
        <v>39162</v>
      </c>
      <c r="BP1" s="84" t="s">
        <v>39163</v>
      </c>
      <c r="BQ1" s="84" t="s">
        <v>39164</v>
      </c>
      <c r="BR1" s="84" t="s">
        <v>39165</v>
      </c>
      <c r="BS1" s="84" t="s">
        <v>39166</v>
      </c>
      <c r="BT1" s="84" t="s">
        <v>39167</v>
      </c>
      <c r="BU1" s="84" t="s">
        <v>39168</v>
      </c>
      <c r="BV1" s="84" t="s">
        <v>39169</v>
      </c>
      <c r="BW1" s="84" t="s">
        <v>39170</v>
      </c>
      <c r="BX1" s="84" t="s">
        <v>39171</v>
      </c>
      <c r="BY1" s="84" t="s">
        <v>39172</v>
      </c>
      <c r="BZ1" s="84" t="s">
        <v>39173</v>
      </c>
      <c r="CA1" s="84" t="s">
        <v>39174</v>
      </c>
      <c r="CB1" s="84" t="s">
        <v>39175</v>
      </c>
      <c r="CC1" s="84" t="s">
        <v>39176</v>
      </c>
      <c r="CD1" s="84" t="s">
        <v>39177</v>
      </c>
      <c r="CE1" s="84" t="s">
        <v>39178</v>
      </c>
      <c r="CF1" s="84" t="s">
        <v>39179</v>
      </c>
      <c r="CG1" s="84" t="s">
        <v>39180</v>
      </c>
      <c r="CH1" s="84" t="s">
        <v>39181</v>
      </c>
      <c r="CI1" s="84" t="s">
        <v>39182</v>
      </c>
      <c r="CJ1" s="84" t="s">
        <v>39183</v>
      </c>
    </row>
    <row r="2" spans="1:88" s="115" customFormat="1" ht="31.5" customHeight="1">
      <c r="A2" s="58" t="s">
        <v>39184</v>
      </c>
      <c r="B2" s="58" t="s">
        <v>27</v>
      </c>
      <c r="C2" s="58">
        <v>1</v>
      </c>
      <c r="D2" s="58" t="s">
        <v>19608</v>
      </c>
      <c r="E2" s="81" t="s">
        <v>39185</v>
      </c>
      <c r="F2" s="71">
        <v>45322.056979166664</v>
      </c>
      <c r="G2" s="72" t="s">
        <v>39186</v>
      </c>
      <c r="H2" s="83">
        <v>45322.050729166665</v>
      </c>
      <c r="I2" s="58" t="s">
        <v>88</v>
      </c>
      <c r="J2" s="58" t="s">
        <v>65</v>
      </c>
      <c r="K2" s="82" t="s">
        <v>39187</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39188</v>
      </c>
      <c r="B3" s="58" t="str">
        <f>IFERROR(VLOOKUP(D3,DB!A:K,11,0),"")</f>
        <v>R2</v>
      </c>
      <c r="C3" s="58">
        <v>1</v>
      </c>
      <c r="D3" s="58" t="s">
        <v>25669</v>
      </c>
      <c r="E3" s="81" t="s">
        <v>39106</v>
      </c>
      <c r="F3" s="71">
        <v>45824.999837962961</v>
      </c>
      <c r="G3" s="72">
        <f t="shared" ref="G3" ca="1" si="0">IFERROR(NOW()-F3,"-")</f>
        <v>168.42085752315324</v>
      </c>
      <c r="H3" s="71">
        <v>45824.993587962963</v>
      </c>
      <c r="I3" s="58" t="str">
        <f>IFERROR(VLOOKUP(D3,DB!A:F,6,0),"")</f>
        <v>Generator-SG</v>
      </c>
      <c r="J3" s="58" t="str">
        <f>IFERROR(VLOOKUP(D3,DB!A:G,7,0),"")</f>
        <v>Good</v>
      </c>
      <c r="K3" s="82" t="s">
        <v>39189</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39190</v>
      </c>
      <c r="B4" s="18" t="str">
        <f>IFERROR(VLOOKUP(D4,DB!A:K,11,0),"")</f>
        <v>R2</v>
      </c>
      <c r="C4" s="18">
        <v>1</v>
      </c>
      <c r="D4" s="18" t="s">
        <v>17800</v>
      </c>
      <c r="E4" s="81" t="s">
        <v>39106</v>
      </c>
      <c r="F4" s="100">
        <v>45984.387418981481</v>
      </c>
      <c r="G4" s="101">
        <f ca="1">IFERROR(NOW()-F4,"-")</f>
        <v>9.0332765046332497</v>
      </c>
      <c r="H4" s="100">
        <v>45984.381168981483</v>
      </c>
      <c r="I4" s="18" t="str">
        <f>IFERROR(VLOOKUP(D4,DB!A:F,6,0),"")</f>
        <v>SCECO</v>
      </c>
      <c r="J4" s="18" t="str">
        <f>IFERROR(VLOOKUP(D4,DB!A:G,7,0),"")</f>
        <v>Vandalized</v>
      </c>
      <c r="K4" s="19" t="s">
        <v>39191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39192</v>
      </c>
      <c r="B5" s="18" t="str">
        <f>IFERROR(VLOOKUP(D5,DB!A:K,11,0),"")</f>
        <v>R2</v>
      </c>
      <c r="C5" s="18">
        <v>2</v>
      </c>
      <c r="D5" s="18" t="s">
        <v>26312</v>
      </c>
      <c r="E5" s="81" t="s">
        <v>39106</v>
      </c>
      <c r="F5" s="100">
        <v>45993.376875000002</v>
      </c>
      <c r="G5" s="101">
        <f ca="1">IFERROR(NOW()-F5,"-")</f>
        <v>4.3820486112963408E-2</v>
      </c>
      <c r="H5" s="100">
        <v>45993.368541666663</v>
      </c>
      <c r="I5" s="18" t="str">
        <f>IFERROR(VLOOKUP(D5,DB!A:F,6,0),"")</f>
        <v>SCECO</v>
      </c>
      <c r="J5" s="18" t="str">
        <f>IFERROR(VLOOKUP(D5,DB!A:G,7,0),"")</f>
        <v>Vandalized+Vandalized</v>
      </c>
      <c r="K5" s="19" t="s">
        <v>39193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45993.420695486115</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45993.420695486115</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45993.420695486115</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45993.420695486115</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45993.420695486115</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45993.420695486115</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45993.420695486115</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45993.420695486115</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45993.420695486115</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45993.420695486115</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45993.420695486115</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45993.420695486115</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45993.420695486115</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45993.420695486115</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45993.420695486115</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45993.420695486115</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45993.420695486115</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45993.420695486115</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45993.420695486115</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45993.420695486115</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45993.420695486115</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45993.420695486115</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45993.420695486115</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45993.420695486115</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45993.420695486115</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45993.420695486115</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45993.420695486115</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45993.420695486115</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45993.420695486115</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45993.420695486115</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45993.420695486115</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45993.420695486115</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45993.420695486115</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45993.420695486115</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45993.420695486115</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45993.420695486115</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45993.420695486115</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45993.420695486115</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45993.420695486115</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45993.420695486115</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45993.420695486115</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45993.420695486115</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45993.420695486115</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45993.420695486115</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45993.420695486115</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45993.420695486115</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45993.420695486115</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45993.420695486115</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sheetData>
  <dataValidations count="2">
    <dataValidation allowBlank="1" showInputMessage="1" showErrorMessage="1" sqref="E1" xr:uid="{4D935161-CDD3-4592-B877-3FB59C99E142}"/>
    <dataValidation type="list" allowBlank="1" showInputMessage="1" showErrorMessage="1" sqref="E3:E5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37"/>
  <sheetViews>
    <sheetView workbookViewId="0">
      <selection activeCell="K2" sqref="K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58"/>
      <c r="E2" s="18"/>
      <c r="F2" s="20"/>
      <c r="G2" s="21">
        <f t="shared" ref="G2:G26" ca="1" si="0">IFERROR(NOW()-F2,"-")</f>
        <v>45993.420695486115</v>
      </c>
      <c r="H2" s="22"/>
      <c r="I2" s="19" t="str">
        <f>IFERROR(VLOOKUP(D2,DB!A:F,6,0),"")</f>
        <v/>
      </c>
      <c r="J2" s="18" t="str">
        <f>IFERROR(VLOOKUP(D2,DB!A:G,7,0),"")</f>
        <v/>
      </c>
      <c r="K2" s="42"/>
      <c r="L2" s="23" t="str">
        <f>IFERROR(VLOOKUP(D2,DB!A:I,9,0),"")</f>
        <v/>
      </c>
    </row>
    <row r="3" spans="1:13" ht="15" customHeight="1">
      <c r="A3" s="19"/>
      <c r="B3" s="58" t="str">
        <f>IFERROR(VLOOKUP(D3,DB!A:K,11,0),"")</f>
        <v/>
      </c>
      <c r="C3" s="153"/>
      <c r="D3" s="18"/>
      <c r="E3" s="18"/>
      <c r="F3" s="20"/>
      <c r="G3" s="21">
        <f t="shared" ca="1" si="0"/>
        <v>45993.420695486115</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45993.420695486115</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45993.420695486115</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45993.420695486115</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45993.420695486115</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45993.420695486115</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45993.420695486115</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45993.420695486115</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45993.420695486115</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45993.420695486115</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45993.420695486115</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45993.420695486115</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45993.420695486115</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45993.420695486115</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45993.420695486115</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45993.420695486115</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45993.420695486115</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45993.420695486115</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45993.420695486115</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45993.420695486115</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45993.420695486115</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45993.420695486115</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45993.420695486115</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45993.420695486115</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ref="G27:G90" ca="1" si="1">IFERROR(NOW()-F27,"-")</f>
        <v>45993.420695486115</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45993.420695486115</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45993.420695486115</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45993.420695486115</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45993.420695486115</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45993.420695486115</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45993.420695486115</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45993.420695486115</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45993.420695486115</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45993.420695486115</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45993.420695486115</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45993.420695486115</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45993.420695486115</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45993.420695486115</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45993.420695486115</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45993.420695486115</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45993.420695486115</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45993.420695486115</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45993.420695486115</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45993.420695486115</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45993.420695486115</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45993.420695486115</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45993.420695486115</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45993.420695486115</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45993.420695486115</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45993.420695486115</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45993.420695486115</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45993.420695486115</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45993.420695486115</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45993.420695486115</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45993.420695486115</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45993.420695486115</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45993.420695486115</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45993.420695486115</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45993.420695486115</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45993.420695486115</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45993.420695486115</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45993.420695486115</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45993.420695486115</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45993.420695486115</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45993.420695486115</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45993.420695486115</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45993.420695486115</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45993.420695486115</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45993.420695486115</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45993.420695486115</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45993.420695486115</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45993.420695486115</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45993.420695486115</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45993.420695486115</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45993.420695486115</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45993.420695486115</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45993.420695486115</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45993.420695486115</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45993.420695486115</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45993.420695486115</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45993.420695486115</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45993.420695486115</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45993.420695486115</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45993.420695486115</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45993.420695486115</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45993.420695486115</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45993.420695486115</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45993.420695486115</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ref="G91:G154" ca="1" si="2">IFERROR(NOW()-F91,"-")</f>
        <v>45993.420695486115</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45993.420695486115</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45993.420695486115</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45993.420695486115</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45993.420695486115</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45993.420695486115</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45993.420695486115</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45993.420695486115</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45993.420695486115</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45993.420695486115</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45993.420695486115</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45993.420695486115</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45993.420695486115</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45993.420695486115</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45993.420695486115</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45993.420695486115</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45993.420695486115</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45993.420695486115</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45993.420695486115</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45993.420695486115</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45993.420695486115</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45993.420695486115</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45993.420695486115</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45993.420695486115</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45993.420695486115</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45993.420695486115</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45993.420695486115</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45993.420695486115</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45993.420695486115</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45993.420695486115</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45993.420695486115</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45993.420695486115</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45993.420695486115</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45993.420695486115</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45993.420695486115</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45993.420695486115</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45993.420695486115</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45993.420695486115</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45993.420695486115</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45993.420695486115</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45993.420695486115</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45993.420695486115</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45993.420695486115</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45993.420695486115</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45993.420695486115</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45993.420695486115</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45993.420695486115</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45993.420695486115</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45993.420695486115</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45993.420695486115</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45993.420695486115</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45993.420695486115</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45993.420695486115</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45993.420695486115</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45993.420695486115</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45993.420695486115</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45993.420695486115</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45993.420695486115</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45993.420695486115</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45993.420695486115</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45993.420695486115</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45993.420695486115</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45993.420695486115</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45993.420695486115</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ref="G155:G218" ca="1" si="3">IFERROR(NOW()-F155,"-")</f>
        <v>45993.420695486115</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45993.420695486115</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45993.420695486115</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45993.420695486115</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45993.420695486115</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45993.420695486115</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45993.420695486115</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45993.420695486115</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45993.420695486115</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45993.420695486115</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45993.420695486115</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45993.420695486115</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45993.420695486115</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45993.420695486115</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45993.420695486115</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45993.420695486115</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45993.420695486115</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45993.420695486115</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45993.420695486115</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45993.420695486115</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45993.420695486115</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45993.420695486115</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45993.420695486115</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45993.420695486115</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45993.420695486115</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45993.420695486115</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45993.420695486115</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45993.420695486115</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45993.420695486115</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45993.420695486115</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45993.420695486115</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45993.420695486115</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45993.420695486115</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45993.420695486115</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45993.420695486115</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45993.420695486115</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45993.420695486115</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45993.420695486115</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45993.420695486115</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45993.420695486115</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45993.420695486115</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45993.420695486115</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45993.420695486115</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45993.420695486115</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45993.420695486115</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45993.420695486115</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45993.420695486115</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45993.420695486115</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45993.420695486115</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45993.420695486115</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45993.420695486115</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45993.420695486115</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45993.420695486115</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45993.420695486115</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45993.420695486115</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45993.420695486115</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45993.420695486115</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45993.420695486115</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45993.420695486115</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45993.420695486115</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45993.420695486115</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45993.420695486115</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45993.420695486115</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45993.420695486115</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ref="G219:G282" ca="1" si="4">IFERROR(NOW()-F219,"-")</f>
        <v>45993.420695486115</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45993.420695486115</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45993.420695486115</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45993.420695486115</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45993.420695486115</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45993.420695486115</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45993.420695486115</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45993.420695486115</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45993.420695486115</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45993.420695486115</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45993.420695486115</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45993.420695486115</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45993.420695486115</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45993.420695486115</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45993.420695486115</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45993.420695486115</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45993.420695486115</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45993.420695486115</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45993.420695486115</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45993.420695486115</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45993.420695486115</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45993.420695486115</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45993.420695486115</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45993.420695486115</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45993.420695486115</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45993.420695486115</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45993.420695486115</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45993.420695486115</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45993.420695486115</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45993.420695486115</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45993.420695486115</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45993.420695486115</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45993.420695486115</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45993.420695486115</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45993.420695486115</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45993.420695486115</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45993.420695486115</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45993.420695486115</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45993.420695486115</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45993.420695486115</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45993.420695486115</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45993.420695486115</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45993.420695486115</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45993.420695486115</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45993.420695486115</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45993.420695486115</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45993.420695486115</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45993.420695486115</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45993.420695486115</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45993.420695486115</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45993.420695486115</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45993.420695486115</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45993.420695486115</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45993.420695486115</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45993.420695486115</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45993.420695486115</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45993.420695486115</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45993.420695486115</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45993.420695486115</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45993.420695486115</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45993.420695486115</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45993.420695486115</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45993.420695486115</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45993.420695486115</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ref="G283:G346" ca="1" si="5">IFERROR(NOW()-F283,"-")</f>
        <v>45993.420695486115</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45993.420695486115</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45993.420695486115</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45993.420695486115</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45993.420695486115</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45993.420695486115</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45993.420695486115</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45993.420695486115</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45993.420695486115</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45993.420695486115</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45993.420695486115</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45993.420695486115</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45993.420695486115</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45993.420695486115</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45993.420695486115</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45993.420695486115</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45993.420695486115</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45993.420695486115</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45993.420695486115</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45993.420695486115</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45993.420695486115</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45993.420695486115</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45993.420695486115</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45993.420695486115</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45993.420695486115</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45993.420695486115</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45993.420695486115</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45993.420695486115</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45993.420695486115</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45993.420695486115</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45993.420695486115</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45993.420695486115</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45993.420695486115</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45993.420695486115</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45993.420695486115</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45993.420695486115</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45993.420695486115</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45993.420695486115</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45993.420695486115</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45993.420695486115</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45993.420695486115</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45993.420695486115</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45993.420695486115</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45993.420695486115</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45993.420695486115</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45993.420695486115</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45993.420695486115</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45993.420695486115</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45993.420695486115</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45993.420695486115</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45993.420695486115</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45993.420695486115</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45993.420695486115</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45993.420695486115</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45993.420695486115</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45993.420695486115</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45993.420695486115</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45993.420695486115</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45993.420695486115</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45993.420695486115</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45993.420695486115</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45993.420695486115</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45993.420695486115</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45993.420695486115</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ref="G347:G410" ca="1" si="6">IFERROR(NOW()-F347,"-")</f>
        <v>45993.420695486115</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45993.420695486115</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45993.420695486115</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45993.420695486115</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45993.420695486115</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45993.420695486115</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45993.420695486115</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45993.420695486115</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45993.420695486115</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45993.420695486115</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45993.420695486115</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45993.420695486115</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45993.420695486115</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45993.420695486115</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45993.420695486115</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45993.420695486115</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45993.420695486115</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45993.420695486115</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45993.420695486115</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45993.420695486115</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45993.420695486115</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45993.420695486115</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45993.420695486115</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45993.420695486115</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45993.420695486115</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45993.420695486115</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45993.420695486115</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45993.420695486115</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45993.420695486115</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45993.420695486115</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45993.420695486115</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45993.420695486115</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45993.420695486115</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45993.420695486115</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45993.420695486115</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45993.420695486115</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45993.420695486115</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45993.420695486115</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45993.420695486115</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45993.420695486115</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45993.420695486115</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45993.420695486115</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45993.420695486115</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45993.420695486115</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45993.420695486115</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45993.420695486115</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45993.420695486115</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45993.420695486115</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45993.420695486115</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45993.420695486115</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45993.420695486115</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45993.420695486115</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45993.420695486115</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45993.420695486115</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45993.420695486115</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45993.420695486115</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45993.420695486115</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45993.420695486115</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45993.420695486115</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45993.420695486115</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45993.420695486115</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45993.420695486115</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45993.420695486115</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45993.420695486115</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ref="G411:G474" ca="1" si="7">IFERROR(NOW()-F411,"-")</f>
        <v>45993.420695486115</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45993.420695486115</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45993.420695486115</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45993.420695486115</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45993.420695486115</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45993.420695486115</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45993.420695486115</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45993.420695486115</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45993.420695486115</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45993.420695486115</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45993.420695486115</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45993.420695486115</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45993.420695486115</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45993.420695486115</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45993.420695486115</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45993.420695486115</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45993.420695486115</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45993.420695486115</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45993.420695486115</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45993.420695486115</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45993.420695486115</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45993.420695486115</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45993.420695486115</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45993.420695486115</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45993.420695486115</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45993.420695486115</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45993.420695486115</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45993.420695486115</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45993.420695486115</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45993.420695486115</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45993.420695486115</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45993.420695486115</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45993.420695486115</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45993.420695486115</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45993.420695486115</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45993.420695486115</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45993.420695486115</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45993.420695486115</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45993.420695486115</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45993.420695486115</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45993.420695486115</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45993.420695486115</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45993.420695486115</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45993.420695486115</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45993.420695486115</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45993.420695486115</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45993.420695486115</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45993.420695486115</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45993.420695486115</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45993.420695486115</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45993.420695486115</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45993.420695486115</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45993.420695486115</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45993.420695486115</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45993.420695486115</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45993.420695486115</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45993.420695486115</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45993.420695486115</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45993.420695486115</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45993.420695486115</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45993.420695486115</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45993.420695486115</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45993.420695486115</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45993.420695486115</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ref="G475:G538" ca="1" si="8">IFERROR(NOW()-F475,"-")</f>
        <v>45993.420695486115</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45993.420695486115</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45993.420695486115</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45993.420695486115</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45993.420695486115</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45993.420695486115</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45993.420695486115</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45993.420695486115</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45993.420695486115</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45993.420695486115</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45993.420695486115</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45993.420695486115</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45993.420695486115</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45993.420695486115</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45993.420695486115</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45993.420695486115</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45993.420695486115</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45993.420695486115</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45993.420695486115</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45993.420695486115</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45993.420695486115</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45993.420695486115</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45993.420695486115</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45993.420695486115</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45993.420695486115</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45993.420695486115</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45993.420695486115</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45993.420695486115</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45993.420695486115</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45993.420695486115</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45993.420695486115</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45993.420695486115</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45993.420695486115</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45993.420695486115</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45993.420695486115</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45993.420695486115</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45993.420695486115</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45993.420695486115</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45993.420695486115</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45993.420695486115</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45993.420695486115</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45993.420695486115</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45993.420695486115</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45993.420695486115</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45993.420695486115</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45993.420695486115</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45993.420695486115</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45993.420695486115</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45993.420695486115</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45993.420695486115</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45993.420695486115</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45993.420695486115</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45993.420695486115</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45993.420695486115</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45993.420695486115</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45993.420695486115</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45993.420695486115</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45993.420695486115</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45993.420695486115</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45993.420695486115</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45993.420695486115</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45993.420695486115</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45993.420695486115</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45993.420695486115</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ref="G539:G602" ca="1" si="9">IFERROR(NOW()-F539,"-")</f>
        <v>45993.420695486115</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45993.420695486115</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45993.420695486115</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45993.420695486115</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45993.420695486115</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45993.420695486115</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45993.420695486115</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45993.420695486115</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45993.420695486115</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45993.420695486115</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45993.420695486115</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45993.420695486115</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45993.420695486115</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45993.420695486115</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45993.420695486115</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45993.420695486115</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45993.420695486115</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45993.420695486115</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45993.420695486115</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45993.420695486115</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45993.420695486115</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45993.420695486115</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45993.420695486115</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45993.420695486115</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45993.420695486115</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45993.420695486115</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45993.420695486115</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45993.420695486115</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45993.420695486115</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45993.420695486115</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45993.420695486115</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45993.420695486115</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45993.420695486115</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45993.420695486115</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45993.420695486115</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45993.420695486115</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45993.420695486115</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45993.420695486115</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45993.420695486115</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45993.420695486115</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45993.420695486115</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45993.420695486115</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45993.420695486115</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45993.420695486115</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45993.420695486115</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45993.420695486115</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45993.420695486115</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45993.420695486115</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45993.420695486115</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45993.420695486115</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45993.420695486115</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45993.420695486115</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45993.420695486115</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45993.420695486115</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45993.420695486115</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45993.420695486115</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45993.420695486115</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45993.420695486115</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45993.420695486115</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45993.420695486115</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45993.420695486115</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45993.420695486115</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45993.420695486115</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45993.420695486115</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ref="G603:G666" ca="1" si="10">IFERROR(NOW()-F603,"-")</f>
        <v>45993.420695486115</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45993.420695486115</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45993.420695486115</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45993.420695486115</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45993.420695486115</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45993.420695486115</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45993.420695486115</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45993.420695486115</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45993.420695486115</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45993.420695486115</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45993.420695486115</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45993.420695486115</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45993.420695486115</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45993.420695486115</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45993.420695486115</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45993.420695486115</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45993.420695486115</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45993.420695486115</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45993.420695486115</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45993.420695486115</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45993.420695486115</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45993.420695486115</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45993.420695486115</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45993.420695486115</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45993.420695486115</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45993.420695486115</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45993.420695486115</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45993.420695486115</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45993.420695486115</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45993.420695486115</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45993.420695486115</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45993.420695486115</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45993.420695486115</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45993.420695486115</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45993.420695486115</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45993.420695486115</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45993.420695486115</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45993.420695486115</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45993.420695486115</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45993.420695486115</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45993.420695486115</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45993.420695486115</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45993.420695486115</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45993.420695486115</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45993.420695486115</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45993.420695486115</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45993.420695486115</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45993.420695486115</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45993.420695486115</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45993.420695486115</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45993.420695486115</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45993.420695486115</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45993.420695486115</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45993.420695486115</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45993.420695486115</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45993.420695486115</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45993.420695486115</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45993.420695486115</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45993.420695486115</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45993.420695486115</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45993.420695486115</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45993.420695486115</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45993.420695486115</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45993.420695486115</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ref="G667:G730" ca="1" si="11">IFERROR(NOW()-F667,"-")</f>
        <v>45993.420695486115</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45993.420695486115</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45993.420695486115</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45993.420695486115</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45993.420695486115</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45993.420695486115</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45993.420695486115</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45993.420695486115</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45993.420695486115</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45993.420695486115</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45993.420695486115</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45993.420695486115</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45993.420695486115</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45993.420695486115</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45993.420695486115</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45993.420695486115</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45993.420695486115</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45993.420695486115</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45993.420695486115</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45993.420695486115</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45993.420695486115</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45993.420695486115</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45993.420695486115</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45993.420695486115</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45993.420695486115</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45993.420695486115</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45993.420695486115</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45993.420695486115</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45993.420695486115</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45993.420695486115</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45993.420695486115</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45993.420695486115</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45993.420695486115</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45993.420695486115</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45993.420695486115</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45993.420695486115</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45993.420695486115</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45993.420695486115</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45993.420695486115</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45993.420695486115</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45993.420695486115</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45993.420695486115</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45993.420695486115</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45993.420695486115</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45993.420695486115</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45993.420695486115</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45993.420695486115</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45993.420695486115</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45993.420695486115</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45993.420695486115</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45993.420695486115</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45993.420695486115</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45993.420695486115</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45993.420695486115</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45993.420695486115</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45993.420695486115</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45993.420695486115</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45993.420695486115</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45993.420695486115</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45993.420695486115</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45993.420695486115</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45993.420695486115</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45993.420695486115</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45993.420695486115</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ref="G731:G794" ca="1" si="12">IFERROR(NOW()-F731,"-")</f>
        <v>45993.420695486115</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45993.420695486115</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45993.420695486115</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45993.420695486115</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45993.420695486115</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45993.420695486115</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45993.420695486115</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45993.420695486115</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45993.420695486115</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45993.420695486115</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45993.420695486115</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45993.420695486115</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45993.420695486115</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45993.420695486115</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45993.420695486115</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45993.420695486115</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45993.420695486115</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45993.420695486115</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45993.420695486115</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45993.420695486115</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45993.420695486115</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45993.420695486115</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45993.420695486115</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45993.420695486115</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45993.420695486115</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45993.420695486115</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45993.420695486115</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45993.420695486115</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45993.420695486115</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45993.420695486115</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45993.420695486115</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45993.420695486115</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45993.420695486115</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45993.420695486115</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45993.420695486115</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45993.420695486115</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45993.420695486115</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45993.420695486115</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45993.420695486115</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45993.420695486115</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45993.420695486115</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45993.420695486115</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45993.420695486115</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45993.420695486115</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45993.420695486115</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45993.420695486115</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45993.420695486115</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45993.420695486115</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45993.420695486115</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45993.420695486115</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45993.420695486115</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45993.420695486115</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45993.420695486115</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45993.420695486115</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45993.420695486115</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45993.420695486115</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45993.420695486115</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45993.420695486115</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45993.420695486115</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45993.420695486115</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45993.420695486115</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45993.420695486115</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45993.420695486115</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45993.420695486115</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ref="G795:G858" ca="1" si="13">IFERROR(NOW()-F795,"-")</f>
        <v>45993.420695486115</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45993.420695486115</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45993.420695486115</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45993.420695486115</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45993.420695486115</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45993.420695486115</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45993.420695486115</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45993.420695486115</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45993.420695486115</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45993.420695486115</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45993.420695486115</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45993.420695486115</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45993.420695486115</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45993.420695486115</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45993.420695486115</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45993.420695486115</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45993.420695486115</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45993.420695486115</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45993.420695486115</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45993.420695486115</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45993.420695486115</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45993.420695486115</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45993.420695486115</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45993.420695486115</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45993.420695486115</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45993.420695486115</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45993.420695486115</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45993.420695486115</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45993.420695486115</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45993.420695486115</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45993.420695486115</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45993.420695486115</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45993.420695486115</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45993.420695486115</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45993.420695486115</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45993.420695486115</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45993.420695486115</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45993.420695486115</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45993.420695486115</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45993.420695486115</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45993.420695486115</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45993.420695486115</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45993.420695486115</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45993.420695486115</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45993.420695486115</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45993.420695486115</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45993.420695486115</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45993.420695486115</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45993.420695486115</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45993.420695486115</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45993.420695486115</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45993.420695486115</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45993.420695486115</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45993.420695486115</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45993.420695486115</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45993.420695486115</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45993.420695486115</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45993.420695486115</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45993.420695486115</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45993.420695486115</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45993.420695486115</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45993.420695486115</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45993.420695486115</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45993.420695486115</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ref="G859:G922" ca="1" si="14">IFERROR(NOW()-F859,"-")</f>
        <v>45993.420695486115</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45993.420695486115</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45993.420695486115</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45993.420695486115</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45993.420695486115</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45993.420695486115</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45993.420695486115</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45993.420695486115</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45993.420695486115</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45993.420695486115</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45993.420695486115</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45993.420695486115</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45993.420695486115</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45993.420695486115</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45993.420695486115</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45993.420695486115</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45993.420695486115</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45993.420695486115</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45993.420695486115</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45993.420695486115</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45993.420695486115</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45993.420695486115</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45993.420695486115</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45993.420695486115</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45993.420695486115</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45993.420695486115</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45993.420695486115</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45993.420695486115</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45993.420695486115</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45993.420695486115</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45993.420695486115</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45993.420695486115</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45993.420695486115</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45993.420695486115</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45993.420695486115</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45993.420695486115</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45993.420695486115</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45993.420695486115</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45993.420695486115</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45993.420695486115</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45993.420695486115</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45993.420695486115</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45993.420695486115</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45993.420695486115</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45993.420695486115</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45993.420695486115</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45993.420695486115</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45993.420695486115</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45993.420695486115</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45993.420695486115</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45993.420695486115</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45993.420695486115</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45993.420695486115</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45993.420695486115</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45993.420695486115</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45993.420695486115</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45993.420695486115</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45993.420695486115</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45993.420695486115</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45993.420695486115</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45993.420695486115</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45993.420695486115</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45993.420695486115</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45993.420695486115</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ref="G923:G937" ca="1" si="15">IFERROR(NOW()-F923,"-")</f>
        <v>45993.420695486115</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5"/>
        <v>45993.420695486115</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5"/>
        <v>45993.420695486115</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5"/>
        <v>45993.420695486115</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5"/>
        <v>45993.420695486115</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45993.420695486115</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45993.420695486115</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45993.420695486115</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45993.420695486115</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45993.420695486115</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45993.420695486115</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45993.420695486115</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45993.420695486115</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45993.420695486115</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45993.420695486115</v>
      </c>
      <c r="H937" s="22"/>
      <c r="I937" s="19" t="str">
        <f>IFERROR(VLOOKUP(D937,DB!A:F,6,0),"")</f>
        <v/>
      </c>
      <c r="J937" s="18" t="str">
        <f>IFERROR(VLOOKUP(D937,DB!A:G,7,0),"")</f>
        <v/>
      </c>
      <c r="K937" s="42"/>
      <c r="L937" s="23" t="str">
        <f>IFERROR(VLOOKUP(D937,DB!A:I,9,0),"")</f>
        <v/>
      </c>
    </row>
  </sheetData>
  <dataValidations count="2">
    <dataValidation allowBlank="1" showInputMessage="1" showErrorMessage="1" sqref="E1" xr:uid="{5914219A-CB83-432D-936A-CC0CB6F3982A}"/>
    <dataValidation type="list" allowBlank="1" showInputMessage="1" showErrorMessage="1" sqref="E2:E937"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39"/>
  <sheetViews>
    <sheetView tabSelected="1" workbookViewId="0">
      <selection activeCell="D20" sqref="D20"/>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39194</v>
      </c>
      <c r="B2" s="88" t="str">
        <f>IFERROR(VLOOKUP(D2,DB!A:K,11,0),"")</f>
        <v>R4</v>
      </c>
      <c r="C2" s="90">
        <v>1</v>
      </c>
      <c r="D2" s="88" t="s">
        <v>35166</v>
      </c>
      <c r="E2" s="91" t="s">
        <v>39106</v>
      </c>
      <c r="F2" s="92">
        <v>45703.480717592596</v>
      </c>
      <c r="G2" s="93">
        <f ca="1">IFERROR(NOW()-F2,"")</f>
        <v>289.93997789351852</v>
      </c>
      <c r="H2" s="92">
        <v>45703.474768518521</v>
      </c>
      <c r="I2" s="92" t="str">
        <f>IFERROR(VLOOKUP(D2,DB!A:F,6,0),"")</f>
        <v>SCECO</v>
      </c>
      <c r="J2" s="92" t="str">
        <f>IFERROR(VLOOKUP(D2,DB!A:G,7,0),"")</f>
        <v>Dead</v>
      </c>
      <c r="K2" s="94" t="s">
        <v>39195</v>
      </c>
      <c r="L2" s="88" t="str">
        <f>IFERROR(VLOOKUP(D2,DB!A:I,9,0),"")</f>
        <v>Latis</v>
      </c>
    </row>
    <row r="3" spans="1:16" ht="28.5" customHeight="1">
      <c r="A3" s="110" t="s">
        <v>39196</v>
      </c>
      <c r="B3" s="88" t="str">
        <f>IFERROR(VLOOKUP(D3,DB!A:K,11,0),"")</f>
        <v>R4</v>
      </c>
      <c r="C3" s="90">
        <v>2</v>
      </c>
      <c r="D3" s="88" t="s">
        <v>35271</v>
      </c>
      <c r="E3" s="91" t="s">
        <v>39106</v>
      </c>
      <c r="F3" s="92">
        <v>45992.715254629627</v>
      </c>
      <c r="G3" s="93">
        <f t="shared" ref="G3" ca="1" si="0">IFERROR(NOW()-F3,"")</f>
        <v>0.70544085648725741</v>
      </c>
      <c r="H3" s="92">
        <v>45992.705231481479</v>
      </c>
      <c r="I3" s="110" t="str">
        <f>IFERROR(VLOOKUP(D3,DB!A:F,6,0),"")</f>
        <v>Generator-SG</v>
      </c>
      <c r="J3" s="110" t="str">
        <f>IFERROR(VLOOKUP(D3,DB!A:G,7,0),"")</f>
        <v>Dead</v>
      </c>
      <c r="K3" s="94" t="s">
        <v>39197</v>
      </c>
      <c r="L3" s="88" t="str">
        <f>IFERROR(VLOOKUP(D3,DB!A:I,9,0),"")</f>
        <v>Latis</v>
      </c>
    </row>
    <row r="4" spans="1:16" ht="15" customHeight="1">
      <c r="A4" s="110"/>
      <c r="B4" s="88" t="str">
        <f>IFERROR(VLOOKUP(D4,DB!A:K,11,0),"")</f>
        <v/>
      </c>
      <c r="C4" s="90"/>
      <c r="D4" s="88"/>
      <c r="E4" s="91"/>
      <c r="F4" s="92"/>
      <c r="G4" s="93">
        <f t="shared" ref="G4:G65" ca="1" si="1">IFERROR(NOW()-F4,"")</f>
        <v>45993.420695486115</v>
      </c>
      <c r="H4" s="92"/>
      <c r="I4" s="110" t="str">
        <f>IFERROR(VLOOKUP(D4,DB!A:F,6,0),"")</f>
        <v/>
      </c>
      <c r="J4" s="110" t="str">
        <f>IFERROR(VLOOKUP(D4,DB!A:G,7,0),"")</f>
        <v/>
      </c>
      <c r="K4" s="94"/>
      <c r="L4" s="88" t="str">
        <f>IFERROR(VLOOKUP(D4,DB!A:I,9,0),"")</f>
        <v/>
      </c>
    </row>
    <row r="5" spans="1:16" ht="15" customHeight="1">
      <c r="A5" s="110"/>
      <c r="B5" s="88" t="str">
        <f>IFERROR(VLOOKUP(D5,DB!A:K,11,0),"")</f>
        <v/>
      </c>
      <c r="C5" s="90"/>
      <c r="D5" s="88"/>
      <c r="E5" s="91"/>
      <c r="F5" s="92"/>
      <c r="G5" s="93">
        <f t="shared" ca="1" si="1"/>
        <v>45993.420695486115</v>
      </c>
      <c r="H5" s="92"/>
      <c r="I5" s="110" t="str">
        <f>IFERROR(VLOOKUP(D5,DB!A:F,6,0),"")</f>
        <v/>
      </c>
      <c r="J5" s="110" t="str">
        <f>IFERROR(VLOOKUP(D5,DB!A:G,7,0),"")</f>
        <v/>
      </c>
      <c r="K5" s="94"/>
      <c r="L5" s="88" t="str">
        <f>IFERROR(VLOOKUP(D5,DB!A:I,9,0),"")</f>
        <v/>
      </c>
    </row>
    <row r="6" spans="1:16" ht="15" customHeight="1">
      <c r="A6" s="110"/>
      <c r="B6" s="88" t="str">
        <f>IFERROR(VLOOKUP(D6,DB!A:K,11,0),"")</f>
        <v/>
      </c>
      <c r="C6" s="90"/>
      <c r="D6" s="88"/>
      <c r="E6" s="91"/>
      <c r="F6" s="92"/>
      <c r="G6" s="93">
        <f t="shared" ca="1" si="1"/>
        <v>45993.420695486115</v>
      </c>
      <c r="H6" s="92"/>
      <c r="I6" s="110" t="str">
        <f>IFERROR(VLOOKUP(D6,DB!A:F,6,0),"")</f>
        <v/>
      </c>
      <c r="J6" s="110" t="str">
        <f>IFERROR(VLOOKUP(D6,DB!A:G,7,0),"")</f>
        <v/>
      </c>
      <c r="K6" s="94"/>
      <c r="L6" s="88" t="str">
        <f>IFERROR(VLOOKUP(D6,DB!A:I,9,0),"")</f>
        <v/>
      </c>
    </row>
    <row r="7" spans="1:16" ht="15" customHeight="1">
      <c r="A7" s="110"/>
      <c r="B7" s="88" t="str">
        <f>IFERROR(VLOOKUP(D7,DB!A:K,11,0),"")</f>
        <v/>
      </c>
      <c r="C7" s="90"/>
      <c r="D7" s="88"/>
      <c r="E7" s="91"/>
      <c r="F7" s="92"/>
      <c r="G7" s="93">
        <f t="shared" ca="1" si="1"/>
        <v>45993.420695486115</v>
      </c>
      <c r="H7" s="92"/>
      <c r="I7" s="110" t="str">
        <f>IFERROR(VLOOKUP(D7,DB!A:F,6,0),"")</f>
        <v/>
      </c>
      <c r="J7" s="110" t="str">
        <f>IFERROR(VLOOKUP(D7,DB!A:G,7,0),"")</f>
        <v/>
      </c>
      <c r="K7" s="94"/>
      <c r="L7" s="88" t="str">
        <f>IFERROR(VLOOKUP(D7,DB!A:I,9,0),"")</f>
        <v/>
      </c>
    </row>
    <row r="8" spans="1:16" ht="15" customHeight="1">
      <c r="A8" s="110"/>
      <c r="B8" s="88" t="str">
        <f>IFERROR(VLOOKUP(D8,DB!A:K,11,0),"")</f>
        <v/>
      </c>
      <c r="C8" s="90"/>
      <c r="D8" s="88"/>
      <c r="E8" s="91"/>
      <c r="F8" s="92"/>
      <c r="G8" s="93">
        <f t="shared" ca="1" si="1"/>
        <v>45993.420695486115</v>
      </c>
      <c r="H8" s="92"/>
      <c r="I8" s="110" t="str">
        <f>IFERROR(VLOOKUP(D8,DB!A:F,6,0),"")</f>
        <v/>
      </c>
      <c r="J8" s="110" t="str">
        <f>IFERROR(VLOOKUP(D8,DB!A:G,7,0),"")</f>
        <v/>
      </c>
      <c r="K8" s="94"/>
      <c r="L8" s="88" t="str">
        <f>IFERROR(VLOOKUP(D8,DB!A:I,9,0),"")</f>
        <v/>
      </c>
    </row>
    <row r="9" spans="1:16" ht="15" customHeight="1">
      <c r="A9" s="110"/>
      <c r="B9" s="88" t="str">
        <f>IFERROR(VLOOKUP(D9,DB!A:K,11,0),"")</f>
        <v/>
      </c>
      <c r="C9" s="90"/>
      <c r="D9" s="88"/>
      <c r="E9" s="91"/>
      <c r="F9" s="92"/>
      <c r="G9" s="93">
        <f t="shared" ca="1" si="1"/>
        <v>45993.420695486115</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1"/>
        <v>45993.420695486115</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1"/>
        <v>45993.420695486115</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1"/>
        <v>45993.420695486115</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1"/>
        <v>45993.420695486115</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1"/>
        <v>45993.420695486115</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1"/>
        <v>45993.420695486115</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1"/>
        <v>45993.420695486115</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1"/>
        <v>45993.420695486115</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1"/>
        <v>45993.420695486115</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1"/>
        <v>45993.420695486115</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1"/>
        <v>45993.420695486115</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1"/>
        <v>45993.420695486115</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1"/>
        <v>45993.420695486115</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1"/>
        <v>45993.420695486115</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1"/>
        <v>45993.420695486115</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1"/>
        <v>45993.420695486115</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1"/>
        <v>45993.420695486115</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1"/>
        <v>45993.420695486115</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1"/>
        <v>45993.420695486115</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1"/>
        <v>45993.420695486115</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45993.420695486115</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45993.420695486115</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45993.420695486115</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45993.420695486115</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45993.420695486115</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45993.420695486115</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45993.420695486115</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45993.420695486115</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45993.420695486115</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45993.420695486115</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45993.420695486115</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45993.420695486115</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45993.420695486115</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45993.420695486115</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45993.420695486115</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45993.420695486115</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45993.420695486115</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45993.420695486115</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45993.420695486115</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45993.420695486115</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45993.420695486115</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45993.420695486115</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45993.420695486115</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45993.420695486115</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45993.420695486115</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45993.420695486115</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45993.420695486115</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45993.420695486115</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45993.420695486115</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45993.420695486115</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45993.420695486115</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45993.420695486115</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45993.420695486115</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45993.420695486115</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45993.420695486115</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45993.420695486115</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ref="G66:G129" ca="1" si="2">IFERROR(NOW()-F66,"")</f>
        <v>45993.420695486115</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2"/>
        <v>45993.420695486115</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2"/>
        <v>45993.420695486115</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2"/>
        <v>45993.420695486115</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2"/>
        <v>45993.420695486115</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2"/>
        <v>45993.420695486115</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2"/>
        <v>45993.420695486115</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2"/>
        <v>45993.420695486115</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2"/>
        <v>45993.420695486115</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2"/>
        <v>45993.420695486115</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2"/>
        <v>45993.420695486115</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2"/>
        <v>45993.420695486115</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2"/>
        <v>45993.420695486115</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2"/>
        <v>45993.420695486115</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2"/>
        <v>45993.420695486115</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2"/>
        <v>45993.420695486115</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2"/>
        <v>45993.420695486115</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2"/>
        <v>45993.420695486115</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2"/>
        <v>45993.420695486115</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2"/>
        <v>45993.420695486115</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2"/>
        <v>45993.420695486115</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2"/>
        <v>45993.420695486115</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2"/>
        <v>45993.420695486115</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2"/>
        <v>45993.420695486115</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2"/>
        <v>45993.420695486115</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2"/>
        <v>45993.420695486115</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2"/>
        <v>45993.420695486115</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2"/>
        <v>45993.420695486115</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45993.420695486115</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45993.420695486115</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45993.420695486115</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45993.420695486115</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45993.420695486115</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45993.420695486115</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45993.420695486115</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45993.420695486115</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45993.420695486115</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45993.420695486115</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45993.420695486115</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45993.420695486115</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45993.420695486115</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45993.420695486115</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45993.420695486115</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45993.420695486115</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45993.420695486115</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45993.420695486115</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45993.420695486115</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45993.420695486115</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45993.420695486115</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45993.420695486115</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45993.420695486115</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45993.420695486115</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45993.420695486115</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45993.420695486115</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45993.420695486115</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45993.420695486115</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45993.420695486115</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45993.420695486115</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45993.420695486115</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45993.420695486115</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45993.420695486115</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45993.420695486115</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45993.420695486115</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45993.420695486115</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ref="G130:G193" ca="1" si="3">IFERROR(NOW()-F130,"")</f>
        <v>45993.420695486115</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3"/>
        <v>45993.420695486115</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3"/>
        <v>45993.420695486115</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3"/>
        <v>45993.420695486115</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3"/>
        <v>45993.420695486115</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3"/>
        <v>45993.420695486115</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3"/>
        <v>45993.420695486115</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3"/>
        <v>45993.420695486115</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3"/>
        <v>45993.420695486115</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3"/>
        <v>45993.420695486115</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3"/>
        <v>45993.420695486115</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3"/>
        <v>45993.420695486115</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3"/>
        <v>45993.420695486115</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3"/>
        <v>45993.420695486115</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3"/>
        <v>45993.420695486115</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3"/>
        <v>45993.420695486115</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3"/>
        <v>45993.420695486115</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3"/>
        <v>45993.420695486115</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3"/>
        <v>45993.420695486115</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3"/>
        <v>45993.420695486115</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3"/>
        <v>45993.420695486115</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3"/>
        <v>45993.420695486115</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3"/>
        <v>45993.420695486115</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3"/>
        <v>45993.420695486115</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3"/>
        <v>45993.420695486115</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3"/>
        <v>45993.420695486115</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3"/>
        <v>45993.420695486115</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3"/>
        <v>45993.420695486115</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45993.420695486115</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45993.420695486115</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45993.420695486115</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45993.420695486115</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45993.420695486115</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45993.420695486115</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45993.420695486115</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45993.420695486115</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45993.420695486115</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45993.420695486115</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45993.420695486115</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45993.420695486115</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45993.420695486115</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45993.420695486115</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45993.420695486115</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45993.420695486115</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45993.420695486115</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45993.420695486115</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45993.420695486115</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45993.420695486115</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45993.420695486115</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45993.420695486115</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45993.420695486115</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45993.420695486115</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45993.420695486115</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45993.420695486115</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45993.420695486115</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45993.420695486115</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45993.420695486115</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45993.420695486115</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45993.420695486115</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45993.420695486115</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45993.420695486115</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45993.420695486115</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45993.420695486115</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45993.420695486115</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ref="G194:G239" ca="1" si="4">IFERROR(NOW()-F194,"")</f>
        <v>45993.420695486115</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4"/>
        <v>45993.420695486115</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4"/>
        <v>45993.420695486115</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4"/>
        <v>45993.420695486115</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4"/>
        <v>45993.420695486115</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4"/>
        <v>45993.420695486115</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4"/>
        <v>45993.420695486115</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4"/>
        <v>45993.420695486115</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4"/>
        <v>45993.420695486115</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4"/>
        <v>45993.420695486115</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4"/>
        <v>45993.420695486115</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4"/>
        <v>45993.420695486115</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4"/>
        <v>45993.420695486115</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4"/>
        <v>45993.420695486115</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4"/>
        <v>45993.420695486115</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4"/>
        <v>45993.420695486115</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4"/>
        <v>45993.420695486115</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4"/>
        <v>45993.420695486115</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4"/>
        <v>45993.420695486115</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4"/>
        <v>45993.420695486115</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4"/>
        <v>45993.420695486115</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4"/>
        <v>45993.420695486115</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4"/>
        <v>45993.420695486115</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4"/>
        <v>45993.420695486115</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4"/>
        <v>45993.420695486115</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4"/>
        <v>45993.420695486115</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4"/>
        <v>45993.420695486115</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4"/>
        <v>45993.420695486115</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4"/>
        <v>45993.420695486115</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4"/>
        <v>45993.420695486115</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4"/>
        <v>45993.420695486115</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45993.420695486115</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45993.420695486115</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45993.420695486115</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45993.420695486115</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45993.420695486115</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45993.420695486115</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45993.420695486115</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45993.420695486115</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45993.420695486115</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45993.420695486115</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45993.420695486115</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45993.420695486115</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45993.420695486115</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45993.420695486115</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45993.420695486115</v>
      </c>
      <c r="H239" s="92"/>
      <c r="I239" s="110" t="str">
        <f>IFERROR(VLOOKUP(D239,DB!A:F,6,0),"")</f>
        <v/>
      </c>
      <c r="J239" s="110" t="str">
        <f>IFERROR(VLOOKUP(D239,DB!A:G,7,0),"")</f>
        <v/>
      </c>
      <c r="K239" s="94"/>
      <c r="L239" s="88" t="str">
        <f>IFERROR(VLOOKUP(D239,DB!A:I,9,0),"")</f>
        <v/>
      </c>
    </row>
  </sheetData>
  <dataValidations count="2">
    <dataValidation allowBlank="1" showInputMessage="1" showErrorMessage="1" sqref="E1" xr:uid="{A4F81451-56CC-4543-9497-104C4E44EE4B}"/>
    <dataValidation type="list" allowBlank="1" showInputMessage="1" showErrorMessage="1" sqref="E2:E23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9"/>
  <sheetViews>
    <sheetView workbookViewId="0">
      <selection activeCell="D11" sqref="D11"/>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39198</v>
      </c>
      <c r="B2" s="37" t="str">
        <f>IFERROR(VLOOKUP(D2,DB!A:K,11,0),"")</f>
        <v>R5</v>
      </c>
      <c r="C2" s="37">
        <v>3</v>
      </c>
      <c r="D2" s="103" t="s">
        <v>36085</v>
      </c>
      <c r="E2" s="37" t="s">
        <v>39106</v>
      </c>
      <c r="F2" s="38">
        <v>45891.832060185188</v>
      </c>
      <c r="G2" s="105">
        <f ca="1">IFERROR(NOW()-F2,"")</f>
        <v>101.5886353009264</v>
      </c>
      <c r="H2" s="38">
        <v>45891.790393518517</v>
      </c>
      <c r="I2" s="37" t="str">
        <f>IFERROR(VLOOKUP(D2,DB!A:F,6,0),"")</f>
        <v>Generator-SG</v>
      </c>
      <c r="J2" s="37" t="str">
        <f>IFERROR(VLOOKUP(D2,DB!A:G,7,0),"")</f>
        <v>Vandalized</v>
      </c>
      <c r="K2" s="37" t="s">
        <v>39199</v>
      </c>
      <c r="L2" s="37" t="str">
        <f>IFERROR(VLOOKUP(D2,DB!A:I,9,0),"")</f>
        <v>Latis</v>
      </c>
      <c r="M2" s="102"/>
    </row>
    <row r="3" spans="1:13" s="39" customFormat="1" ht="30.75">
      <c r="A3" s="37" t="s">
        <v>39200</v>
      </c>
      <c r="B3" s="37" t="str">
        <f>IFERROR(VLOOKUP(D3,DB!A:K,11,0),"")</f>
        <v>R5</v>
      </c>
      <c r="C3" s="37">
        <v>1</v>
      </c>
      <c r="D3" s="37" t="s">
        <v>33407</v>
      </c>
      <c r="E3" s="37" t="s">
        <v>39185</v>
      </c>
      <c r="F3" s="38">
        <v>45926.188877314817</v>
      </c>
      <c r="G3" s="105">
        <f t="shared" ref="G3" ca="1" si="0">IFERROR(NOW()-F3,"")</f>
        <v>67.231818171298073</v>
      </c>
      <c r="H3" s="38">
        <v>45926.158159722225</v>
      </c>
      <c r="I3" s="37" t="str">
        <f>IFERROR(VLOOKUP(D3,DB!A:F,6,0),"")</f>
        <v>SCECO</v>
      </c>
      <c r="J3" s="37" t="str">
        <f>IFERROR(VLOOKUP(D3,DB!A:G,7,0),"")</f>
        <v>Good</v>
      </c>
      <c r="K3" s="37" t="s">
        <v>39201</v>
      </c>
      <c r="L3" s="37" t="str">
        <f>IFERROR(VLOOKUP(D3,DB!A:I,9,0),"")</f>
        <v>Latis</v>
      </c>
      <c r="M3" s="102"/>
    </row>
    <row r="4" spans="1:13" s="39" customFormat="1" ht="39.75" customHeight="1">
      <c r="A4" s="106" t="s">
        <v>39202</v>
      </c>
      <c r="B4" s="106" t="str">
        <f>IFERROR(VLOOKUP(D4,DB!A:K,11,0),"")</f>
        <v>R5</v>
      </c>
      <c r="C4" s="106">
        <v>1</v>
      </c>
      <c r="D4" s="106" t="s">
        <v>34832</v>
      </c>
      <c r="E4" s="106" t="s">
        <v>39185</v>
      </c>
      <c r="F4" s="107">
        <v>45948.661111111112</v>
      </c>
      <c r="G4" s="108">
        <f t="shared" ref="G4" ca="1" si="1">IFERROR(NOW()-F4,"")</f>
        <v>44.759584375002305</v>
      </c>
      <c r="H4" s="107">
        <v>45948.661111111112</v>
      </c>
      <c r="I4" s="106" t="str">
        <f>IFERROR(VLOOKUP(D4,DB!A:F,6,0),"")</f>
        <v>SCECO</v>
      </c>
      <c r="J4" s="106" t="str">
        <f>IFERROR(VLOOKUP(D4,DB!A:G,7,0),"")</f>
        <v>Dead</v>
      </c>
      <c r="K4" s="106" t="s">
        <v>39203</v>
      </c>
      <c r="L4" s="106" t="str">
        <f>IFERROR(VLOOKUP(D4,DB!A:I,9,0),"")</f>
        <v>Latis</v>
      </c>
    </row>
    <row r="5" spans="1:13" s="39" customFormat="1" ht="30.75">
      <c r="A5" s="106" t="s">
        <v>39204</v>
      </c>
      <c r="B5" s="106" t="str">
        <f>IFERROR(VLOOKUP(D5,DB!A:K,11,0),"")</f>
        <v>R5</v>
      </c>
      <c r="C5" s="106">
        <v>1</v>
      </c>
      <c r="D5" s="106" t="s">
        <v>36592</v>
      </c>
      <c r="E5" s="106" t="s">
        <v>39106</v>
      </c>
      <c r="F5" s="107">
        <v>45981.373298611114</v>
      </c>
      <c r="G5" s="108">
        <f ca="1">IFERROR(NOW()-F5,"")</f>
        <v>12.047396875001141</v>
      </c>
      <c r="H5" s="136">
        <v>45981.360798611109</v>
      </c>
      <c r="I5" s="106" t="str">
        <f>IFERROR(VLOOKUP(D5,DB!A:F,6,0),"")</f>
        <v>SCECO</v>
      </c>
      <c r="J5" s="106" t="str">
        <f>IFERROR(VLOOKUP(D5,DB!A:G,7,0),"")</f>
        <v>Dead</v>
      </c>
      <c r="K5" s="106" t="s">
        <v>39205</v>
      </c>
      <c r="L5" s="106" t="str">
        <f>IFERROR(VLOOKUP(D5,DB!A:I,9,0),"")</f>
        <v>Latis</v>
      </c>
    </row>
    <row r="6" spans="1:13">
      <c r="A6" s="37" t="s">
        <v>39206</v>
      </c>
      <c r="B6" s="37" t="str">
        <f>IFERROR(VLOOKUP(D6,DB!A:K,11,0),"")</f>
        <v>R5</v>
      </c>
      <c r="C6" s="37">
        <v>1</v>
      </c>
      <c r="D6" s="37" t="s">
        <v>34426</v>
      </c>
      <c r="E6" s="37" t="s">
        <v>39106</v>
      </c>
      <c r="F6" s="38">
        <v>45993.373842592591</v>
      </c>
      <c r="G6" s="105">
        <f ca="1">IFERROR(NOW()-F6,"")</f>
        <v>4.6852893523464445E-2</v>
      </c>
      <c r="H6" s="38">
        <v>45993.368287037039</v>
      </c>
      <c r="I6" s="37" t="str">
        <f>IFERROR(VLOOKUP(D6,DB!A:F,6,0),"")</f>
        <v>SCECO</v>
      </c>
      <c r="J6" s="37" t="str">
        <f>IFERROR(VLOOKUP(D6,DB!A:G,7,0),"")</f>
        <v>Vandalized</v>
      </c>
      <c r="K6" s="37" t="s">
        <v>39207</v>
      </c>
      <c r="L6" s="37" t="str">
        <f>IFERROR(VLOOKUP(D6,DB!A:I,9,0),"")</f>
        <v>Latis</v>
      </c>
    </row>
    <row r="7" spans="1:13" ht="30.75">
      <c r="A7" s="37" t="s">
        <v>39208</v>
      </c>
      <c r="B7" s="37" t="str">
        <f>IFERROR(VLOOKUP(D7,DB!A:K,11,0),"")</f>
        <v>R5</v>
      </c>
      <c r="C7" s="37">
        <v>2</v>
      </c>
      <c r="D7" s="37" t="s">
        <v>32266</v>
      </c>
      <c r="E7" s="37" t="s">
        <v>39106</v>
      </c>
      <c r="F7" s="38">
        <v>45993.396111111113</v>
      </c>
      <c r="G7" s="135">
        <f ca="1">IFERROR(NOW()-F7,"")</f>
        <v>2.4584375001722947E-2</v>
      </c>
      <c r="H7" s="38">
        <v>45993.327581018515</v>
      </c>
      <c r="I7" s="37" t="str">
        <f>IFERROR(VLOOKUP(D7,DB!A:F,6,0),"")</f>
        <v>SCECO</v>
      </c>
      <c r="J7" s="37" t="str">
        <f>IFERROR(VLOOKUP(D7,DB!A:G,7,0),"")</f>
        <v>Dead</v>
      </c>
      <c r="K7" s="37" t="s">
        <v>39209</v>
      </c>
      <c r="L7" s="37" t="str">
        <f>IFERROR(VLOOKUP(D7,DB!A:I,9,0),"")</f>
        <v>Latis</v>
      </c>
    </row>
    <row r="8" spans="1:13">
      <c r="A8" s="37"/>
      <c r="B8" s="37" t="str">
        <f>IFERROR(VLOOKUP(#REF!,DB!A:K,11,0),"")</f>
        <v/>
      </c>
      <c r="C8" s="37"/>
      <c r="D8" s="37"/>
      <c r="E8" s="37"/>
      <c r="F8" s="38"/>
      <c r="G8" s="135">
        <f ca="1">IFERROR(NOW()-F8,"")</f>
        <v>45993.420695486115</v>
      </c>
      <c r="H8" s="38"/>
      <c r="I8" s="37" t="str">
        <f>IFERROR(VLOOKUP(#REF!,DB!A:F,6,0),"")</f>
        <v/>
      </c>
      <c r="J8" s="37" t="str">
        <f>IFERROR(VLOOKUP(#REF!,DB!A:G,7,0),"")</f>
        <v/>
      </c>
      <c r="K8" s="37"/>
      <c r="L8" s="37" t="str">
        <f>IFERROR(VLOOKUP(#REF!,DB!A:I,9,0),"")</f>
        <v/>
      </c>
    </row>
    <row r="9" spans="1:13">
      <c r="A9" s="37"/>
      <c r="B9" s="37" t="str">
        <f>IFERROR(VLOOKUP(D9,DB!A:K,11,0),"")</f>
        <v/>
      </c>
      <c r="C9" s="37"/>
      <c r="D9" s="37"/>
      <c r="E9" s="37"/>
      <c r="F9" s="38"/>
      <c r="G9" s="135">
        <f ca="1">IFERROR(NOW()-F9,"")</f>
        <v>45993.420695486115</v>
      </c>
      <c r="H9" s="38"/>
      <c r="I9" s="37" t="str">
        <f>IFERROR(VLOOKUP(D9,DB!A:F,6,0),"")</f>
        <v/>
      </c>
      <c r="J9" s="37" t="str">
        <f>IFERROR(VLOOKUP(D9,DB!A:G,7,0),"")</f>
        <v/>
      </c>
      <c r="K9" s="37"/>
      <c r="L9" s="37" t="str">
        <f>IFERROR(VLOOKUP(D9,DB!A:I,9,0),"")</f>
        <v/>
      </c>
    </row>
    <row r="10" spans="1:13">
      <c r="A10" s="37"/>
      <c r="B10" s="37" t="str">
        <f>IFERROR(VLOOKUP(D10,DB!A:K,11,0),"")</f>
        <v/>
      </c>
      <c r="C10" s="37"/>
      <c r="D10" s="153"/>
      <c r="E10" s="37"/>
      <c r="F10" s="38"/>
      <c r="G10" s="135">
        <f ca="1">IFERROR(NOW()-F10,"")</f>
        <v>45993.420695486115</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5">
        <f ca="1">IFERROR(NOW()-F11,"")</f>
        <v>45993.420695486115</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5">
        <f ca="1">IFERROR(NOW()-F12,"")</f>
        <v>45993.420695486115</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5">
        <f ca="1">IFERROR(NOW()-F13,"")</f>
        <v>45993.420695486115</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5">
        <f ca="1">IFERROR(NOW()-F14,"")</f>
        <v>45993.420695486115</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5">
        <f ca="1">IFERROR(NOW()-F15,"")</f>
        <v>45993.420695486115</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5">
        <f ca="1">IFERROR(NOW()-F16,"")</f>
        <v>45993.420695486115</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ca="1">IFERROR(NOW()-F17,"")</f>
        <v>45993.420695486115</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5">
        <f ca="1">IFERROR(NOW()-F18,"")</f>
        <v>45993.420695486115</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ca="1">IFERROR(NOW()-F19,"")</f>
        <v>45993.420695486115</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ca="1">IFERROR(NOW()-F20,"")</f>
        <v>45993.420695486115</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ca="1">IFERROR(NOW()-F21,"")</f>
        <v>45993.420695486115</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ca="1">IFERROR(NOW()-F22,"")</f>
        <v>45993.420695486115</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ca="1">IFERROR(NOW()-F23,"")</f>
        <v>45993.420695486115</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ca="1">IFERROR(NOW()-F24,"")</f>
        <v>45993.420695486115</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ca="1">IFERROR(NOW()-F25,"")</f>
        <v>45993.420695486115</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ca="1">IFERROR(NOW()-F26,"")</f>
        <v>45993.420695486115</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ca="1">IFERROR(NOW()-F27,"")</f>
        <v>45993.420695486115</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ca="1">IFERROR(NOW()-F28,"")</f>
        <v>45993.420695486115</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ca="1">IFERROR(NOW()-F29,"")</f>
        <v>45993.420695486115</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5">
        <f ca="1">IFERROR(NOW()-F30,"")</f>
        <v>45993.420695486115</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5">
        <f ca="1">IFERROR(NOW()-F31,"")</f>
        <v>45993.420695486115</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5">
        <f ca="1">IFERROR(NOW()-F32,"")</f>
        <v>45993.420695486115</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5">
        <f ca="1">IFERROR(NOW()-F33,"")</f>
        <v>45993.420695486115</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5">
        <f ca="1">IFERROR(NOW()-F34,"")</f>
        <v>45993.420695486115</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5">
        <f ca="1">IFERROR(NOW()-F35,"")</f>
        <v>45993.420695486115</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5">
        <f ca="1">IFERROR(NOW()-F36,"")</f>
        <v>45993.420695486115</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5">
        <f ca="1">IFERROR(NOW()-F37,"")</f>
        <v>45993.420695486115</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5">
        <f ca="1">IFERROR(NOW()-F38,"")</f>
        <v>45993.420695486115</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5">
        <f ca="1">IFERROR(NOW()-F39,"")</f>
        <v>45993.420695486115</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5">
        <f ca="1">IFERROR(NOW()-F40,"")</f>
        <v>45993.420695486115</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5">
        <f ca="1">IFERROR(NOW()-F41,"")</f>
        <v>45993.420695486115</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5">
        <f ca="1">IFERROR(NOW()-F42,"")</f>
        <v>45993.420695486115</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5">
        <f ca="1">IFERROR(NOW()-F43,"")</f>
        <v>45993.420695486115</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5">
        <f ca="1">IFERROR(NOW()-F44,"")</f>
        <v>45993.420695486115</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5">
        <f ca="1">IFERROR(NOW()-F45,"")</f>
        <v>45993.420695486115</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5">
        <f ca="1">IFERROR(NOW()-F46,"")</f>
        <v>45993.420695486115</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5">
        <f ca="1">IFERROR(NOW()-F47,"")</f>
        <v>45993.420695486115</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5">
        <f ca="1">IFERROR(NOW()-F48,"")</f>
        <v>45993.420695486115</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5">
        <f ca="1">IFERROR(NOW()-F49,"")</f>
        <v>45993.420695486115</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5">
        <f ca="1">IFERROR(NOW()-F50,"")</f>
        <v>45993.420695486115</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5">
        <f ca="1">IFERROR(NOW()-F51,"")</f>
        <v>45993.420695486115</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5">
        <f ca="1">IFERROR(NOW()-F52,"")</f>
        <v>45993.420695486115</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5">
        <f ca="1">IFERROR(NOW()-F53,"")</f>
        <v>45993.420695486115</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5">
        <f ca="1">IFERROR(NOW()-F54,"")</f>
        <v>45993.420695486115</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5">
        <f ca="1">IFERROR(NOW()-F55,"")</f>
        <v>45993.420695486115</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5">
        <f ca="1">IFERROR(NOW()-F56,"")</f>
        <v>45993.420695486115</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5">
        <f ca="1">IFERROR(NOW()-F57,"")</f>
        <v>45993.420695486115</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5">
        <f ca="1">IFERROR(NOW()-F58,"")</f>
        <v>45993.420695486115</v>
      </c>
      <c r="H58" s="38"/>
      <c r="I58" s="37" t="str">
        <f>IFERROR(VLOOKUP(D58,DB!A:F,6,0),"")</f>
        <v/>
      </c>
      <c r="J58" s="37" t="str">
        <f>IFERROR(VLOOKUP(D58,DB!A:G,7,0),"")</f>
        <v/>
      </c>
      <c r="K58" s="37"/>
      <c r="L58" s="37" t="str">
        <f>IFERROR(VLOOKUP(D58,DB!A:I,9,0),"")</f>
        <v/>
      </c>
    </row>
    <row r="59" spans="1:12">
      <c r="A59" s="150"/>
      <c r="B59" s="150" t="str">
        <f>IFERROR(VLOOKUP(D59,DB!A:K,11,0),"")</f>
        <v/>
      </c>
      <c r="C59" s="150"/>
      <c r="D59" s="150"/>
      <c r="E59" s="150"/>
      <c r="F59" s="151"/>
      <c r="G59" s="152">
        <f ca="1">IFERROR(NOW()-F59,"")</f>
        <v>45993.420695486115</v>
      </c>
      <c r="H59" s="151"/>
      <c r="I59" s="150" t="str">
        <f>IFERROR(VLOOKUP(D59,DB!A:F,6,0),"")</f>
        <v/>
      </c>
      <c r="J59" s="150" t="str">
        <f>IFERROR(VLOOKUP(D59,DB!A:G,7,0),"")</f>
        <v/>
      </c>
      <c r="K59" s="150"/>
      <c r="L59" s="150" t="str">
        <f>IFERROR(VLOOKUP(D59,DB!A:I,9,0),"")</f>
        <v/>
      </c>
    </row>
  </sheetData>
  <dataValidations count="2">
    <dataValidation allowBlank="1" showInputMessage="1" showErrorMessage="1" sqref="E1" xr:uid="{920C6338-E771-4DAE-8C89-92A9093EA4DE}"/>
    <dataValidation type="list" allowBlank="1" showInputMessage="1" showErrorMessage="1" sqref="E14:E59 D8 E2:E1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61"/>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c r="B2" s="119" t="str">
        <f>IFERROR(VLOOKUP(D2,DB!A:K,11,0),"")</f>
        <v/>
      </c>
      <c r="C2" s="120"/>
      <c r="D2" s="119"/>
      <c r="E2" s="142"/>
      <c r="F2" s="121"/>
      <c r="G2" s="72">
        <f ca="1">IFERROR(NOW()-F2,"-")</f>
        <v>45993.420695486115</v>
      </c>
      <c r="H2" s="121"/>
      <c r="I2" s="119" t="str">
        <f>IFERROR(VLOOKUP(D2,DB!A:F,6,0),"")</f>
        <v/>
      </c>
      <c r="J2" s="119" t="str">
        <f>IFERROR(VLOOKUP(D2,DB!A:G,7,0),"")</f>
        <v/>
      </c>
      <c r="K2" s="122"/>
      <c r="L2" s="137" t="str">
        <f>IFERROR(VLOOKUP(D2,DB!A:I,9,0),"")</f>
        <v/>
      </c>
    </row>
    <row r="3" spans="1:16382" ht="31.5" customHeight="1">
      <c r="A3" s="118"/>
      <c r="B3" s="119" t="str">
        <f>IFERROR(VLOOKUP(D3,DB!A:K,11,0),"")</f>
        <v/>
      </c>
      <c r="C3" s="120"/>
      <c r="D3" s="119"/>
      <c r="E3" s="142"/>
      <c r="F3" s="121"/>
      <c r="G3" s="72">
        <f ca="1">IFERROR(NOW()-F3,"-")</f>
        <v>45993.420695486115</v>
      </c>
      <c r="H3" s="121"/>
      <c r="I3" s="119" t="str">
        <f>IFERROR(VLOOKUP(D3,DB!A:F,6,0),"")</f>
        <v/>
      </c>
      <c r="J3" s="119" t="str">
        <f>IFERROR(VLOOKUP(D3,DB!A:G,7,0),"")</f>
        <v/>
      </c>
      <c r="K3" s="122"/>
      <c r="L3" s="137" t="str">
        <f>IFERROR(VLOOKUP(D3,DB!A:I,9,0),"")</f>
        <v/>
      </c>
    </row>
    <row r="4" spans="1:16382" ht="31.5" customHeight="1">
      <c r="A4" s="118"/>
      <c r="B4" s="119" t="str">
        <f>IFERROR(VLOOKUP(D4,DB!A:K,11,0),"")</f>
        <v/>
      </c>
      <c r="C4" s="120"/>
      <c r="D4" s="119"/>
      <c r="E4" s="142"/>
      <c r="F4" s="121"/>
      <c r="G4" s="72">
        <f ca="1">IFERROR(NOW()-F4,"-")</f>
        <v>45993.420695486115</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42"/>
      <c r="F5" s="121"/>
      <c r="G5" s="72">
        <f ca="1">IFERROR(NOW()-F5,"-")</f>
        <v>45993.420695486115</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42"/>
      <c r="F6" s="121"/>
      <c r="G6" s="72">
        <f ca="1">IFERROR(NOW()-F6,"-")</f>
        <v>45993.420695486115</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ca="1">IFERROR(NOW()-F7,"-")</f>
        <v>45993.420695486115</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ca="1">IFERROR(NOW()-F8,"-")</f>
        <v>45993.420695486115</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45993.420695486115</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45993.420695486115</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45993.420695486115</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45993.420695486115</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45993.420695486115</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45993.420695486115</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45993.420695486115</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45993.420695486115</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45993.420695486115</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45993.420695486115</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45993.420695486115</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45993.420695486115</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45993.420695486115</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45993.420695486115</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45993.420695486115</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45993.420695486115</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45993.420695486115</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45993.420695486115</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45993.420695486115</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45993.420695486115</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45993.420695486115</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45993.420695486115</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45993.420695486115</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45993.420695486115</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45993.420695486115</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45993.420695486115</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45993.420695486115</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45993.420695486115</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45993.420695486115</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45993.420695486115</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45993.420695486115</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45993.420695486115</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45993.420695486115</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45993.420695486115</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45993.420695486115</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45993.420695486115</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45993.420695486115</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45993.420695486115</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45993.420695486115</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45993.420695486115</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45993.420695486115</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45993.420695486115</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45993.420695486115</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45993.420695486115</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45993.420695486115</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45993.420695486115</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45993.420695486115</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45993.420695486115</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45993.420695486115</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45993.420695486115</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45993.420695486115</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45993.420695486115</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45993.420695486115</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45993.420695486115</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45993.420695486115</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45993.420695486115</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45993.420695486115</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45993.420695486115</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45993.420695486115</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45993.420695486115</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45993.420695486115</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45993.420695486115</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45993.420695486115</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45993.420695486115</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45993.420695486115</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45993.420695486115</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45993.420695486115</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45993.420695486115</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45993.420695486115</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45993.420695486115</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45993.420695486115</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45993.420695486115</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45993.420695486115</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45993.420695486115</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45993.420695486115</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45993.420695486115</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45993.420695486115</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45993.420695486115</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45993.420695486115</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45993.420695486115</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45993.420695486115</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45993.420695486115</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45993.420695486115</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45993.420695486115</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45993.420695486115</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45993.420695486115</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45993.420695486115</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45993.420695486115</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45993.420695486115</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45993.420695486115</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45993.420695486115</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45993.420695486115</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45993.420695486115</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45993.420695486115</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45993.420695486115</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45993.420695486115</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45993.420695486115</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45993.420695486115</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45993.420695486115</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45993.420695486115</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45993.420695486115</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45993.420695486115</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45993.420695486115</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45993.420695486115</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45993.420695486115</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45993.420695486115</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45993.420695486115</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45993.420695486115</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45993.420695486115</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45993.420695486115</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45993.420695486115</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45993.420695486115</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45993.420695486115</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45993.420695486115</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45993.420695486115</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45993.420695486115</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45993.420695486115</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45993.420695486115</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45993.420695486115</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45993.420695486115</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45993.420695486115</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45993.420695486115</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45993.420695486115</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45993.420695486115</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45993.420695486115</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45993.420695486115</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45993.420695486115</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45993.420695486115</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45993.420695486115</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45993.420695486115</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45993.420695486115</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45993.420695486115</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45993.420695486115</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45993.420695486115</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45993.420695486115</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45993.420695486115</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45993.420695486115</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45993.420695486115</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45993.420695486115</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45993.420695486115</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45993.420695486115</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45993.420695486115</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45993.420695486115</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45993.420695486115</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45993.420695486115</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45993.420695486115</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45993.420695486115</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45993.420695486115</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45993.420695486115</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45993.420695486115</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45993.420695486115</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45993.420695486115</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45993.420695486115</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45993.420695486115</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45993.420695486115</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45993.420695486115</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45993.420695486115</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45993.420695486115</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45993.420695486115</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45993.420695486115</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45993.420695486115</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45993.420695486115</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45993.420695486115</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45993.420695486115</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45993.420695486115</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45993.420695486115</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45993.420695486115</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45993.420695486115</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45993.420695486115</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45993.420695486115</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45993.420695486115</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45993.420695486115</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45993.420695486115</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45993.420695486115</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45993.420695486115</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45993.420695486115</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45993.420695486115</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45993.420695486115</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45993.420695486115</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45993.420695486115</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45993.420695486115</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45993.420695486115</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45993.420695486115</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45993.420695486115</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45993.420695486115</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45993.420695486115</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45993.420695486115</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45993.420695486115</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45993.420695486115</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45993.420695486115</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45993.420695486115</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45993.420695486115</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45993.420695486115</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45993.420695486115</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45993.420695486115</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45993.420695486115</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45993.420695486115</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45993.420695486115</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45993.420695486115</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45993.420695486115</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45993.420695486115</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45993.420695486115</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45993.420695486115</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45993.420695486115</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45993.420695486115</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45993.420695486115</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45993.420695486115</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45993.420695486115</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45993.420695486115</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45993.420695486115</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45993.420695486115</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45993.420695486115</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45993.420695486115</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45993.420695486115</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45993.420695486115</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45993.420695486115</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45993.420695486115</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45993.420695486115</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45993.420695486115</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45993.420695486115</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45993.420695486115</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45993.420695486115</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45993.420695486115</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45993.420695486115</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45993.420695486115</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45993.420695486115</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45993.420695486115</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45993.420695486115</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45993.420695486115</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45993.420695486115</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45993.420695486115</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45993.420695486115</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45993.420695486115</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45993.420695486115</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45993.420695486115</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45993.420695486115</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45993.420695486115</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45993.420695486115</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45993.420695486115</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45993.420695486115</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45993.420695486115</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45993.420695486115</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45993.420695486115</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45993.420695486115</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45993.420695486115</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45993.420695486115</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45993.420695486115</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45993.420695486115</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45993.420695486115</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45993.420695486115</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45993.420695486115</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45993.420695486115</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45993.420695486115</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45993.420695486115</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45993.420695486115</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45993.420695486115</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45993.420695486115</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45993.420695486115</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45993.420695486115</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45993.420695486115</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45993.420695486115</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45993.420695486115</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45993.420695486115</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45993.420695486115</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45993.420695486115</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45993.420695486115</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45993.420695486115</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45993.420695486115</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45993.420695486115</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45993.420695486115</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45993.420695486115</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45993.420695486115</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45993.420695486115</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45993.420695486115</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45993.420695486115</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45993.420695486115</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45993.420695486115</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45993.420695486115</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45993.420695486115</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45993.420695486115</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45993.420695486115</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45993.420695486115</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45993.420695486115</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45993.420695486115</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45993.420695486115</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45993.420695486115</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45993.420695486115</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45993.420695486115</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45993.420695486115</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45993.420695486115</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45993.420695486115</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45993.420695486115</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45993.420695486115</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45993.420695486115</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45993.420695486115</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45993.420695486115</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45993.420695486115</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45993.420695486115</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45993.420695486115</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45993.420695486115</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45993.420695486115</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45993.420695486115</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45993.420695486115</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45993.420695486115</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45993.420695486115</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45993.420695486115</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45993.420695486115</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45993.420695486115</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45993.420695486115</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45993.420695486115</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45993.420695486115</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45993.420695486115</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45993.420695486115</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45993.420695486115</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45993.420695486115</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45993.420695486115</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45993.420695486115</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45993.420695486115</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45993.420695486115</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45993.420695486115</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45993.420695486115</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45993.420695486115</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45993.420695486115</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45993.420695486115</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45993.420695486115</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45993.420695486115</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45993.420695486115</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45993.420695486115</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45993.420695486115</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45993.420695486115</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45993.420695486115</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45993.420695486115</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45993.420695486115</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45993.420695486115</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45993.420695486115</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45993.420695486115</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45993.420695486115</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45993.420695486115</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45993.420695486115</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45993.420695486115</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45993.420695486115</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45993.420695486115</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45993.420695486115</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45993.420695486115</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45993.420695486115</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45993.420695486115</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45993.420695486115</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45993.420695486115</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45993.420695486115</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45993.420695486115</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45993.420695486115</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45993.420695486115</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45993.420695486115</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45993.420695486115</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45993.420695486115</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45993.420695486115</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45993.420695486115</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45993.420695486115</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45993.420695486115</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45993.420695486115</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45993.420695486115</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45993.420695486115</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45993.420695486115</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45993.420695486115</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45993.420695486115</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45993.420695486115</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45993.420695486115</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45993.420695486115</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45993.420695486115</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45993.420695486115</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45993.420695486115</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45993.420695486115</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45993.420695486115</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45993.420695486115</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45993.420695486115</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45993.420695486115</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45993.420695486115</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45993.420695486115</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45993.420695486115</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45993.420695486115</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45993.420695486115</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45993.420695486115</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45993.420695486115</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45993.420695486115</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45993.420695486115</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45993.420695486115</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45993.420695486115</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45993.420695486115</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45993.420695486115</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45993.420695486115</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45993.420695486115</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45993.420695486115</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45993.420695486115</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45993.420695486115</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45993.420695486115</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45993.420695486115</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45993.420695486115</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45993.420695486115</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45993.420695486115</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45993.420695486115</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45993.420695486115</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45993.420695486115</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45993.420695486115</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45993.420695486115</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45993.420695486115</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45993.420695486115</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45993.420695486115</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45993.420695486115</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45993.420695486115</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45993.420695486115</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45993.420695486115</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45993.420695486115</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45993.420695486115</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45993.420695486115</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45993.420695486115</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45993.420695486115</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45993.420695486115</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45993.420695486115</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45993.420695486115</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45993.420695486115</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45993.420695486115</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45993.420695486115</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45993.420695486115</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45993.420695486115</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45993.420695486115</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45993.420695486115</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45993.420695486115</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45993.420695486115</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45993.420695486115</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45993.420695486115</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45993.420695486115</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45993.420695486115</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45993.420695486115</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45993.420695486115</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45993.420695486115</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45993.420695486115</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45993.420695486115</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45993.420695486115</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45993.420695486115</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45993.420695486115</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45993.420695486115</v>
      </c>
      <c r="H449" s="121"/>
      <c r="I449" s="119" t="str">
        <f>IFERROR(VLOOKUP(D449,DB!A:F,6,0),"")</f>
        <v/>
      </c>
      <c r="J449" s="119" t="str">
        <f>IFERROR(VLOOKUP(D449,DB!A:G,7,0),"")</f>
        <v/>
      </c>
      <c r="K449" s="122"/>
      <c r="L449" s="137" t="str">
        <f>IFERROR(VLOOKUP(D449,DB!A:I,9,0),"")</f>
        <v/>
      </c>
    </row>
    <row r="450" spans="1:12" ht="31.5" customHeight="1">
      <c r="A450" s="118"/>
      <c r="B450" s="119" t="str">
        <f>IFERROR(VLOOKUP(D450,DB!A:K,11,0),"")</f>
        <v/>
      </c>
      <c r="C450" s="120"/>
      <c r="D450" s="119"/>
      <c r="E450" s="142"/>
      <c r="F450" s="121"/>
      <c r="G450" s="72">
        <f ca="1">IFERROR(NOW()-F450,"-")</f>
        <v>45993.420695486115</v>
      </c>
      <c r="H450" s="121"/>
      <c r="I450" s="119" t="str">
        <f>IFERROR(VLOOKUP(D450,DB!A:F,6,0),"")</f>
        <v/>
      </c>
      <c r="J450" s="119" t="str">
        <f>IFERROR(VLOOKUP(D450,DB!A:G,7,0),"")</f>
        <v/>
      </c>
      <c r="K450" s="122"/>
      <c r="L450" s="137" t="str">
        <f>IFERROR(VLOOKUP(D450,DB!A:I,9,0),"")</f>
        <v/>
      </c>
    </row>
    <row r="451" spans="1:12" ht="31.5" customHeight="1">
      <c r="A451" s="118"/>
      <c r="B451" s="119" t="str">
        <f>IFERROR(VLOOKUP(D451,DB!A:K,11,0),"")</f>
        <v/>
      </c>
      <c r="C451" s="120"/>
      <c r="D451" s="119"/>
      <c r="E451" s="142"/>
      <c r="F451" s="121"/>
      <c r="G451" s="72">
        <f ca="1">IFERROR(NOW()-F451,"-")</f>
        <v>45993.420695486115</v>
      </c>
      <c r="H451" s="121"/>
      <c r="I451" s="119" t="str">
        <f>IFERROR(VLOOKUP(D451,DB!A:F,6,0),"")</f>
        <v/>
      </c>
      <c r="J451" s="119" t="str">
        <f>IFERROR(VLOOKUP(D451,DB!A:G,7,0),"")</f>
        <v/>
      </c>
      <c r="K451" s="122"/>
      <c r="L451" s="137" t="str">
        <f>IFERROR(VLOOKUP(D451,DB!A:I,9,0),"")</f>
        <v/>
      </c>
    </row>
    <row r="452" spans="1:12" ht="31.5" customHeight="1">
      <c r="A452" s="118"/>
      <c r="B452" s="119" t="str">
        <f>IFERROR(VLOOKUP(D452,DB!A:K,11,0),"")</f>
        <v/>
      </c>
      <c r="C452" s="120"/>
      <c r="D452" s="119"/>
      <c r="E452" s="142"/>
      <c r="F452" s="121"/>
      <c r="G452" s="72">
        <f ca="1">IFERROR(NOW()-F452,"-")</f>
        <v>45993.420695486115</v>
      </c>
      <c r="H452" s="121"/>
      <c r="I452" s="119" t="str">
        <f>IFERROR(VLOOKUP(D452,DB!A:F,6,0),"")</f>
        <v/>
      </c>
      <c r="J452" s="119" t="str">
        <f>IFERROR(VLOOKUP(D452,DB!A:G,7,0),"")</f>
        <v/>
      </c>
      <c r="K452" s="122"/>
      <c r="L452" s="137" t="str">
        <f>IFERROR(VLOOKUP(D452,DB!A:I,9,0),"")</f>
        <v/>
      </c>
    </row>
    <row r="453" spans="1:12" ht="31.5" customHeight="1">
      <c r="A453" s="118"/>
      <c r="B453" s="119" t="str">
        <f>IFERROR(VLOOKUP(D453,DB!A:K,11,0),"")</f>
        <v/>
      </c>
      <c r="C453" s="120"/>
      <c r="D453" s="119"/>
      <c r="E453" s="142"/>
      <c r="F453" s="121"/>
      <c r="G453" s="72">
        <f ca="1">IFERROR(NOW()-F453,"-")</f>
        <v>45993.420695486115</v>
      </c>
      <c r="H453" s="121"/>
      <c r="I453" s="119" t="str">
        <f>IFERROR(VLOOKUP(D453,DB!A:F,6,0),"")</f>
        <v/>
      </c>
      <c r="J453" s="119" t="str">
        <f>IFERROR(VLOOKUP(D453,DB!A:G,7,0),"")</f>
        <v/>
      </c>
      <c r="K453" s="122"/>
      <c r="L453" s="137" t="str">
        <f>IFERROR(VLOOKUP(D453,DB!A:I,9,0),"")</f>
        <v/>
      </c>
    </row>
    <row r="454" spans="1:12" ht="31.5" customHeight="1">
      <c r="A454" s="118"/>
      <c r="B454" s="119" t="str">
        <f>IFERROR(VLOOKUP(D454,DB!A:K,11,0),"")</f>
        <v/>
      </c>
      <c r="C454" s="120"/>
      <c r="D454" s="119"/>
      <c r="E454" s="142"/>
      <c r="F454" s="121"/>
      <c r="G454" s="72">
        <f ca="1">IFERROR(NOW()-F454,"-")</f>
        <v>45993.420695486115</v>
      </c>
      <c r="H454" s="121"/>
      <c r="I454" s="119" t="str">
        <f>IFERROR(VLOOKUP(D454,DB!A:F,6,0),"")</f>
        <v/>
      </c>
      <c r="J454" s="119" t="str">
        <f>IFERROR(VLOOKUP(D454,DB!A:G,7,0),"")</f>
        <v/>
      </c>
      <c r="K454" s="122"/>
      <c r="L454" s="137" t="str">
        <f>IFERROR(VLOOKUP(D454,DB!A:I,9,0),"")</f>
        <v/>
      </c>
    </row>
    <row r="455" spans="1:12" ht="31.5" customHeight="1">
      <c r="A455" s="118"/>
      <c r="B455" s="119" t="str">
        <f>IFERROR(VLOOKUP(D455,DB!A:K,11,0),"")</f>
        <v/>
      </c>
      <c r="C455" s="120"/>
      <c r="D455" s="119"/>
      <c r="E455" s="142"/>
      <c r="F455" s="121"/>
      <c r="G455" s="72">
        <f ca="1">IFERROR(NOW()-F455,"-")</f>
        <v>45993.420695486115</v>
      </c>
      <c r="H455" s="121"/>
      <c r="I455" s="119" t="str">
        <f>IFERROR(VLOOKUP(D455,DB!A:F,6,0),"")</f>
        <v/>
      </c>
      <c r="J455" s="119" t="str">
        <f>IFERROR(VLOOKUP(D455,DB!A:G,7,0),"")</f>
        <v/>
      </c>
      <c r="K455" s="122"/>
      <c r="L455" s="137" t="str">
        <f>IFERROR(VLOOKUP(D455,DB!A:I,9,0),"")</f>
        <v/>
      </c>
    </row>
    <row r="456" spans="1:12" ht="31.5" customHeight="1">
      <c r="A456" s="118"/>
      <c r="B456" s="119" t="str">
        <f>IFERROR(VLOOKUP(D456,DB!A:K,11,0),"")</f>
        <v/>
      </c>
      <c r="C456" s="120"/>
      <c r="D456" s="119"/>
      <c r="E456" s="142"/>
      <c r="F456" s="121"/>
      <c r="G456" s="72">
        <f ca="1">IFERROR(NOW()-F456,"-")</f>
        <v>45993.420695486115</v>
      </c>
      <c r="H456" s="121"/>
      <c r="I456" s="119" t="str">
        <f>IFERROR(VLOOKUP(D456,DB!A:F,6,0),"")</f>
        <v/>
      </c>
      <c r="J456" s="119" t="str">
        <f>IFERROR(VLOOKUP(D456,DB!A:G,7,0),"")</f>
        <v/>
      </c>
      <c r="K456" s="122"/>
      <c r="L456" s="137" t="str">
        <f>IFERROR(VLOOKUP(D456,DB!A:I,9,0),"")</f>
        <v/>
      </c>
    </row>
    <row r="457" spans="1:12" ht="31.5" customHeight="1">
      <c r="A457" s="118"/>
      <c r="B457" s="119" t="str">
        <f>IFERROR(VLOOKUP(D457,DB!A:K,11,0),"")</f>
        <v/>
      </c>
      <c r="C457" s="120"/>
      <c r="D457" s="119"/>
      <c r="E457" s="142"/>
      <c r="F457" s="121"/>
      <c r="G457" s="72">
        <f ca="1">IFERROR(NOW()-F457,"-")</f>
        <v>45993.420695486115</v>
      </c>
      <c r="H457" s="121"/>
      <c r="I457" s="119" t="str">
        <f>IFERROR(VLOOKUP(D457,DB!A:F,6,0),"")</f>
        <v/>
      </c>
      <c r="J457" s="119" t="str">
        <f>IFERROR(VLOOKUP(D457,DB!A:G,7,0),"")</f>
        <v/>
      </c>
      <c r="K457" s="122"/>
      <c r="L457" s="137" t="str">
        <f>IFERROR(VLOOKUP(D457,DB!A:I,9,0),"")</f>
        <v/>
      </c>
    </row>
    <row r="458" spans="1:12" ht="31.5" customHeight="1">
      <c r="A458" s="118"/>
      <c r="B458" s="119" t="str">
        <f>IFERROR(VLOOKUP(D458,DB!A:K,11,0),"")</f>
        <v/>
      </c>
      <c r="C458" s="120"/>
      <c r="D458" s="119"/>
      <c r="E458" s="142"/>
      <c r="F458" s="121"/>
      <c r="G458" s="72">
        <f ca="1">IFERROR(NOW()-F458,"-")</f>
        <v>45993.420695486115</v>
      </c>
      <c r="H458" s="121"/>
      <c r="I458" s="119" t="str">
        <f>IFERROR(VLOOKUP(D458,DB!A:F,6,0),"")</f>
        <v/>
      </c>
      <c r="J458" s="119" t="str">
        <f>IFERROR(VLOOKUP(D458,DB!A:G,7,0),"")</f>
        <v/>
      </c>
      <c r="K458" s="122"/>
      <c r="L458" s="137" t="str">
        <f>IFERROR(VLOOKUP(D458,DB!A:I,9,0),"")</f>
        <v/>
      </c>
    </row>
    <row r="459" spans="1:12" ht="31.5" customHeight="1">
      <c r="A459" s="118"/>
      <c r="B459" s="119" t="str">
        <f>IFERROR(VLOOKUP(D459,DB!A:K,11,0),"")</f>
        <v/>
      </c>
      <c r="C459" s="120"/>
      <c r="D459" s="119"/>
      <c r="E459" s="142"/>
      <c r="F459" s="121"/>
      <c r="G459" s="72">
        <f ca="1">IFERROR(NOW()-F459,"-")</f>
        <v>45993.420695486115</v>
      </c>
      <c r="H459" s="121"/>
      <c r="I459" s="119" t="str">
        <f>IFERROR(VLOOKUP(D459,DB!A:F,6,0),"")</f>
        <v/>
      </c>
      <c r="J459" s="119" t="str">
        <f>IFERROR(VLOOKUP(D459,DB!A:G,7,0),"")</f>
        <v/>
      </c>
      <c r="K459" s="122"/>
      <c r="L459" s="137" t="str">
        <f>IFERROR(VLOOKUP(D459,DB!A:I,9,0),"")</f>
        <v/>
      </c>
    </row>
    <row r="460" spans="1:12" ht="31.5" customHeight="1">
      <c r="A460" s="118"/>
      <c r="B460" s="119" t="str">
        <f>IFERROR(VLOOKUP(D460,DB!A:K,11,0),"")</f>
        <v/>
      </c>
      <c r="C460" s="120"/>
      <c r="D460" s="119"/>
      <c r="E460" s="142"/>
      <c r="F460" s="121"/>
      <c r="G460" s="72">
        <f ca="1">IFERROR(NOW()-F460,"-")</f>
        <v>45993.420695486115</v>
      </c>
      <c r="H460" s="121"/>
      <c r="I460" s="119" t="str">
        <f>IFERROR(VLOOKUP(D460,DB!A:F,6,0),"")</f>
        <v/>
      </c>
      <c r="J460" s="119" t="str">
        <f>IFERROR(VLOOKUP(D460,DB!A:G,7,0),"")</f>
        <v/>
      </c>
      <c r="K460" s="122"/>
      <c r="L460" s="137" t="str">
        <f>IFERROR(VLOOKUP(D460,DB!A:I,9,0),"")</f>
        <v/>
      </c>
    </row>
    <row r="461" spans="1:12" ht="31.5" customHeight="1">
      <c r="A461" s="143"/>
      <c r="B461" s="144" t="str">
        <f>IFERROR(VLOOKUP(D461,DB!A:K,11,0),"")</f>
        <v/>
      </c>
      <c r="C461" s="145"/>
      <c r="D461" s="144"/>
      <c r="E461" s="142"/>
      <c r="F461" s="146"/>
      <c r="G461" s="147">
        <f ca="1">IFERROR(NOW()-F461,"-")</f>
        <v>45993.420695486115</v>
      </c>
      <c r="H461" s="146"/>
      <c r="I461" s="144" t="str">
        <f>IFERROR(VLOOKUP(D461,DB!A:F,6,0),"")</f>
        <v/>
      </c>
      <c r="J461" s="144" t="str">
        <f>IFERROR(VLOOKUP(D461,DB!A:G,7,0),"")</f>
        <v/>
      </c>
      <c r="K461" s="148"/>
      <c r="L461" s="149" t="str">
        <f>IFERROR(VLOOKUP(D461,DB!A:I,9,0),"")</f>
        <v/>
      </c>
    </row>
  </sheetData>
  <dataValidations count="2">
    <dataValidation allowBlank="1" showInputMessage="1" showErrorMessage="1" sqref="E1" xr:uid="{9E1BC488-8814-4F8A-8DBE-742B3278AB71}"/>
    <dataValidation type="list" allowBlank="1" showInputMessage="1" showErrorMessage="1" sqref="E2:E461"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2025-12-02T07:07:22Z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