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445" documentId="120_S{2AC9BD13-BADA-5192-A53E-5A8FF88502F6}" xr6:coauthVersionLast="47" xr6:coauthVersionMax="47" xr10:uidLastSave="{7C03DE78-B52E-4C25-96CB-26F7939E59BC}"/>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B3" i="9"/>
  <c r="I3" i="9"/>
  <c r="J3" i="9"/>
  <c r="L3" i="9"/>
  <c r="B4" i="9"/>
  <c r="I4" i="9"/>
  <c r="L4" i="9"/>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J6" i="5"/>
  <c r="J7" i="5"/>
  <c r="I6" i="5"/>
  <c r="I7" i="5"/>
  <c r="G6" i="5"/>
  <c r="G7" i="5"/>
  <c r="B6" i="5"/>
  <c r="B7" i="5"/>
  <c r="L2"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J2"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I2"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B2"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<sst xmlns="http://schemas.openxmlformats.org/spreadsheetml/2006/main" count="181591" uniqueCount="39211">
  <si>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</si>
  <si>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</si>
  <si>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</si>
  <si>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</si>
  <si>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</si>
  <si>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</si>
  <si>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</si>
  <si>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</si>
  <si>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</si>
  <si>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</si>
  <si>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</si>
  <si>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</si>
  <si>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</si>
  <si>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</si>
  <si>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</si>
  <si>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</si>
  <si>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</si>
  <si>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</si>
  <si>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</si>
  <si>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</si>
  <si>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</si>
  <si>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</si>
  <si>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</si>
  <si>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</si>
  <si>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</si>
  <si>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</si>
  <si>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</si>
  <si>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</si>
  <si>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</si>
  <si>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</si>
  <si>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</si>
  <si>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</si>
  <si>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</si>
  <si>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</si>
  <si>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</si>
  <si>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</si>
  <si>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</si>
  <si>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</si>
  <si>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</si>
  <si>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</si>
  <si>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</si>
  <si>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</si>
  <si>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</si>
  <si>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</si>
  <si>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</si>
  <si>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</si>
  <si>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</si>
  <si>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</si>
  <si>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</si>
  <si>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</si>
  <si>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</si>
  <si>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</si>
  <si>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</si>
  <si>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</si>
  <si>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</si>
  <si>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</si>
  <si>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</si>
  <si>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</si>
  <si>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</si>
  <si>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</si>
  <si>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</si>
  <si>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</si>
  <si>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</si>
  <si>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</si>
  <si>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</si>
  <si>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</si>
  <si>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</si>
  <si>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</si>
  <si>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</si>
  <si>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</si>
  <si>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</si>
  <si>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</si>
  <si>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</si>
  <si>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</si>
  <si>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</si>
  <si>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</si>
  <si>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</si>
  <si>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</si>
  <si>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</si>
  <si>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</si>
  <si>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</si>
  <si>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</si>
  <si>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</si>
  <si>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</si>
  <si>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</si>
  <si>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</si>
  <si>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</si>
  <si>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</si>
  <si>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</si>
  <si>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</si>
  <si>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</si>
  <si>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</si>
  <si>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</si>
  <si>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</si>
  <si>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</si>
  <si>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</si>
  <si>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</si>
  <si>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</si>
  <si>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</si>
  <si>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</si>
  <si>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</si>
  <si>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</si>
  <si>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</si>
  <si>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</si>
  <si>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</si>
  <si>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</si>
  <si>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</si>
  <si>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</si>
  <si>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</si>
  <si>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</si>
  <si>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</si>
  <si>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</si>
  <si>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</si>
  <si>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</si>
  <si>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</si>
  <si>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</si>
  <si>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</si>
  <si>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</si>
  <si>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</si>
  <si>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</si>
  <si>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</si>
  <si>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</si>
  <si>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</si>
  <si>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</si>
  <si>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</si>
  <si>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</si>
  <si>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</si>
  <si>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</si>
  <si>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</si>
  <si>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</si>
  <si>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</si>
  <si>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</si>
  <si>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</si>
  <si>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</si>
  <si>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</si>
  <si>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</si>
  <si>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</si>
  <si>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</si>
  <si>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</si>
  <si>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</si>
  <si>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</si>
  <si>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</si>
  <si>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</si>
  <si>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</si>
  <si>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</si>
  <si>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</si>
  <si>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</si>
  <si>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</si>
  <si>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</si>
  <si>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</si>
  <si>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</si>
  <si>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</si>
  <si>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</si>
  <si>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</si>
  <si>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</si>
  <si>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</si>
  <si>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</si>
  <si>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</si>
  <si>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</si>
  <si>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</si>
  <si>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</si>
  <si>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</si>
  <si>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</si>
  <si>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</si>
  <si>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</si>
  <si>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</si>
  <si>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</si>
  <si>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</si>
  <si>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</si>
  <si>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</si>
  <si>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</si>
  <si>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</si>
  <si>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</si>
  <si>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</si>
  <si>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</si>
  <si>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</si>
  <si>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</si>
  <si>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</si>
  <si>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</si>
  <si>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</si>
  <si>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</si>
  <si>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</si>
  <si>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</si>
  <si>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</si>
  <si>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</si>
  <si>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</si>
  <si>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</si>
  <si>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</si>
  <si>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</si>
  <si>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</si>
  <si>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</si>
  <si>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</si>
  <si>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</si>
  <si>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</si>
  <si>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</si>
  <si>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</si>
  <si>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</si>
  <si>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</si>
  <si>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</si>
  <si>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</si>
  <si>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</si>
  <si>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</si>
  <si>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</si>
  <si>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</si>
  <si>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</si>
  <si>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</si>
  <si>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</si>
  <si>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</si>
  <si>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</si>
  <si>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</si>
  <si>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</si>
  <si>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</si>
  <si>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</si>
  <si>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</si>
  <si>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</si>
  <si>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</si>
  <si>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</si>
  <si>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</si>
  <si>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</si>
  <si>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</si>
  <si>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</si>
  <si>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</si>
  <si>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</si>
  <si>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</si>
  <si>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</si>
  <si>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</si>
  <si>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</si>
  <si>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</si>
  <si>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</si>
  <si>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</si>
  <si>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</si>
  <si>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</si>
  <si>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</si>
  <si>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</si>
  <si>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</si>
  <si>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</si>
  <si>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</si>
  <si>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</si>
  <si>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</si>
  <si>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</si>
  <si>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</si>
  <si>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</si>
  <si>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</si>
  <si>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</si>
  <si>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</si>
  <si>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</si>
  <si>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</si>
  <si>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</si>
  <si>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</si>
  <si>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</si>
  <si>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</si>
  <si>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</si>
  <si>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</si>
  <si>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</si>
  <si>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</si>
  <si>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</si>
  <si>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</si>
  <si>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</si>
  <si>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</si>
  <si>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</si>
  <si>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</si>
  <si>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</si>
  <si>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</si>
  <si>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</si>
  <si>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</si>
  <si>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</si>
  <si>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</si>
  <si>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</si>
  <si>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</si>
  <si>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</si>
  <si>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</si>
  <si>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</si>
  <si>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</si>
  <si>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</si>
  <si>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</si>
  <si>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</si>
  <si>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</si>
  <si>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</si>
  <si>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</si>
  <si>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</si>
  <si>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</si>
  <si>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</si>
  <si>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</si>
  <si>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</si>
  <si>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</si>
  <si>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</si>
  <si>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</si>
  <si>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</si>
  <si>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</si>
  <si>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</si>
  <si>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</si>
  <si>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</si>
  <si>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</si>
  <si>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</si>
  <si>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</si>
  <si>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</si>
  <si>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</si>
  <si>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</si>
  <si>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</si>
  <si>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</si>
  <si>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</si>
  <si>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</si>
  <si>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</si>
  <si>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</si>
  <si>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</si>
  <si>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</si>
  <si>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</si>
  <si>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</si>
  <si>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</si>
  <si>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</si>
  <si>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</si>
  <si>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</si>
  <si>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</si>
  <si>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</si>
  <si>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</si>
  <si>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</si>
  <si>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</si>
  <si>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</si>
  <si>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</si>
  <si>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</si>
  <si>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</si>
  <si>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</si>
  <si>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</si>
  <si>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</si>
  <si>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</si>
  <si>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</si>
  <si>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</si>
  <si>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</si>
  <si>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</si>
  <si>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</si>
  <si>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</si>
  <si>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</si>
  <si>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</si>
  <si>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</si>
  <si>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</si>
  <si>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</si>
  <si>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</si>
  <si>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</si>
  <si>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</si>
  <si>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</si>
  <si>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</si>
  <si>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</si>
  <si>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</si>
  <si>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</si>
  <si>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</si>
  <si>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</si>
  <si>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</si>
  <si>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</si>
  <si>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</si>
  <si>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</si>
  <si>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</si>
  <si>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</si>
  <si>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</si>
  <si>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</si>
  <si>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</si>
  <si>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</si>
  <si>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</si>
  <si>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</si>
  <si>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</si>
  <si>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</si>
  <si>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</si>
  <si>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</si>
  <si>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</si>
  <si>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</si>
  <si>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</si>
  <si>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</si>
  <si>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</si>
  <si>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</si>
  <si>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</si>
  <si>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</si>
  <si>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</si>
  <si>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</si>
  <si>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</si>
  <si>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</si>
  <si>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</si>
  <si>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</si>
  <si>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</si>
  <si>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</si>
  <si>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</si>
  <si>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</si>
  <si>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</si>
  <si>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</si>
  <si>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</si>
  <si>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</si>
  <si>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</si>
  <si>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</si>
  <si>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</si>
  <si>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</si>
  <si>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</si>
  <si>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</si>
  <si>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</si>
  <si>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</si>
  <si>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</si>
  <si>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</si>
  <si>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</si>
  <si>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</si>
  <si>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</si>
  <si>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</si>
  <si>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</si>
  <si>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</si>
  <si>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</si>
  <si>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</si>
  <si>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</si>
  <si>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</si>
  <si>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</si>
  <si>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</si>
  <si>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</si>
  <si>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</si>
  <si>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</si>
  <si>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</si>
  <si>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</si>
  <si>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</si>
  <si>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</si>
  <si>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</si>
  <si>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</si>
  <si>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</si>
  <si>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</si>
  <si>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</si>
  <si>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</si>
  <si>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</si>
  <si>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</si>
  <si>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</si>
  <si>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</si>
  <si>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</si>
  <si>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</si>
  <si>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</si>
  <si>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</si>
  <si>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</si>
  <si>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</si>
  <si>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</si>
  <si>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</si>
  <si>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</si>
  <si>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</si>
  <si>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</si>
  <si>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</si>
  <si>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</si>
  <si>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</si>
  <si>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</si>
  <si>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</si>
  <si>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</si>
  <si>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</si>
  <si>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</si>
  <si>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</si>
  <si>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</si>
  <si>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</si>
  <si>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</si>
  <si>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</si>
  <si>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</si>
  <si>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</si>
  <si>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</si>
  <si>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</si>
  <si>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</si>
  <si>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</si>
  <si>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</si>
  <si>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</si>
  <si>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</si>
  <si>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</si>
  <si>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</si>
  <si>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</si>
  <si>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</si>
  <si>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</si>
  <si>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</si>
  <si>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</si>
  <si>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</si>
  <si>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</si>
  <si>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</si>
  <si>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</si>
  <si>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</si>
  <si>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</si>
  <si>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</si>
  <si>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</si>
  <si>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</si>
  <si>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</si>
  <si>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</si>
  <si>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</si>
  <si>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</si>
  <si>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</si>
  <si>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</si>
  <si>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</si>
  <si>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</si>
  <si>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</si>
  <si>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</si>
  <si>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</si>
  <si>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</si>
  <si>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</si>
  <si>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</si>
  <si>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</si>
  <si>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</si>
  <si>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</si>
  <si>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</si>
  <si>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</si>
  <si>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</si>
  <si>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</si>
  <si>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</si>
  <si>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</si>
  <si>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</si>
  <si>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</si>
  <si>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</si>
  <si>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</si>
  <si>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</si>
  <si>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</si>
  <si>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</si>
  <si>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</si>
  <si>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</si>
  <si>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</si>
  <si>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</si>
  <si>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</si>
  <si>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</si>
  <si>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</si>
  <si>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</si>
  <si>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</si>
  <si>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</si>
  <si>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</si>
  <si>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</si>
  <si>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</si>
  <si>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</si>
  <si>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</si>
  <si>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</si>
  <si>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</si>
  <si>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</si>
  <si>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</si>
  <si>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</si>
  <si>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</si>
  <si>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</si>
  <si>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</si>
  <si>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</si>
  <si>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</si>
  <si>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</si>
  <si>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</si>
  <si>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</si>
  <si>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</si>
  <si>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</si>
  <si>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</si>
  <si>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</si>
  <si>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</si>
  <si>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</si>
  <si>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</si>
  <si>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</si>
  <si>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</si>
  <si>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</si>
  <si>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</si>
  <si>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</si>
  <si>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</si>
  <si>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</si>
  <si>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</si>
  <si>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</si>
  <si>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</si>
  <si>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</si>
  <si>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</si>
  <si>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</si>
  <si>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</si>
  <si>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</si>
  <si>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</si>
  <si>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</si>
  <si>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</si>
  <si>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</si>
  <si>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</si>
  <si>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</si>
  <si>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</si>
  <si>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</si>
  <si>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</si>
  <si>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</si>
  <si>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</si>
  <si>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</si>
  <si>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</si>
  <si>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</si>
  <si>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</si>
  <si>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</si>
  <si>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</si>
  <si>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</si>
  <si>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</si>
  <si>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</si>
  <si>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</si>
  <si>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</si>
  <si>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</si>
  <si>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</si>
  <si>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</si>
  <si>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</si>
  <si>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</si>
  <si>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</si>
  <si>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</si>
  <si>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</si>
  <si>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</si>
  <si>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</si>
  <si>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</si>
  <si>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</si>
  <si>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</si>
  <si>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</si>
  <si>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</si>
  <si>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</si>
  <si>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</si>
  <si>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</si>
  <si>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</si>
  <si>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</si>
  <si>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</si>
  <si>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</si>
  <si>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</si>
  <si>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</si>
  <si>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</si>
  <si>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</si>
  <si>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</si>
  <si>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</si>
  <si>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</si>
  <si>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</si>
  <si>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</si>
  <si>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</si>
  <si>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</si>
  <si>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</si>
  <si>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</si>
  <si>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</si>
  <si>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</si>
  <si>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</si>
  <si>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</si>
  <si>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</si>
  <si>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</si>
  <si>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</si>
  <si>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</si>
  <si>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</si>
  <si>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</si>
  <si>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</si>
  <si>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</si>
  <si>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</si>
  <si>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</si>
  <si>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</si>
  <si>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</si>
  <si>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</si>
  <si>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</si>
  <si>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</si>
  <si>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</si>
  <si>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</si>
  <si>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</si>
  <si>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</si>
  <si>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</si>
  <si>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</si>
  <si>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</si>
  <si>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</si>
  <si>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</si>
  <si>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</si>
  <si>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</si>
  <si>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</si>
  <si>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</si>
  <si>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</si>
  <si>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</si>
  <si>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</si>
  <si>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</si>
  <si>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</si>
  <si>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</si>
  <si>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</si>
  <si>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</si>
  <si>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</si>
  <si>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</si>
  <si>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</si>
  <si>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</si>
  <si>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</si>
  <si>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</si>
  <si>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</si>
  <si>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</si>
  <si>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</si>
  <si>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</si>
  <si>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</si>
  <si>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</si>
  <si>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</si>
  <si>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</si>
  <si>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</si>
  <si>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</si>
  <si>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</si>
  <si>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</si>
  <si>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</si>
  <si>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</si>
  <si>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</si>
  <si>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</si>
  <si>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</si>
  <si>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</si>
  <si>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</si>
  <si>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</si>
  <si>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</si>
  <si>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</si>
  <si>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</si>
  <si>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</si>
  <si>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</si>
  <si>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</si>
  <si>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</si>
  <si>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</si>
  <si>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</si>
  <si>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</si>
  <si>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</si>
  <si>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</si>
  <si>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</si>
  <si>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</si>
  <si>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</si>
  <si>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</si>
  <si>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</si>
  <si>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</si>
  <si>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</si>
  <si>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</si>
  <si>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</si>
  <si>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</si>
  <si>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</si>
  <si>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</si>
  <si>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</si>
  <si>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</si>
  <si>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</si>
  <si>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</si>
  <si>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</si>
  <si>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</si>
  <si>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</si>
  <si>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</si>
  <si>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</si>
  <si>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</si>
  <si>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</si>
  <si>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</si>
  <si>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</si>
  <si>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</si>
  <si>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</si>
  <si>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</si>
  <si>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</si>
  <si>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</si>
  <si>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</si>
  <si>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</si>
  <si>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</si>
  <si>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</si>
  <si>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</si>
  <si>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</si>
  <si>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</si>
  <si>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</si>
  <si>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</si>
  <si>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</si>
  <si>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</si>
  <si>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</si>
  <si>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</si>
  <si>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</si>
  <si>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</si>
  <si>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</si>
  <si>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</si>
  <si>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</si>
  <si>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</si>
  <si>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</si>
  <si>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</si>
  <si>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</si>
  <si>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</si>
  <si>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</si>
  <si>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</si>
  <si>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</si>
  <si>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</si>
  <si>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</si>
  <si>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</si>
  <si>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</si>
  <si>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</si>
  <si>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</si>
  <si>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</si>
  <si>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</si>
  <si>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</si>
  <si>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</si>
  <si>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</si>
  <si>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</si>
  <si>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</si>
  <si>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</si>
  <si>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</si>
  <si>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</si>
  <si>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</si>
  <si>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</si>
  <si>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</si>
  <si>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</si>
  <si>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</si>
  <si>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</si>
  <si>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</si>
  <si>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</si>
  <si>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</si>
  <si>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</si>
  <si>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</si>
  <si>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</si>
  <si>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</si>
  <si>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</si>
  <si>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</si>
  <si>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</si>
  <si>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</si>
  <si>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</si>
  <si>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</si>
  <si>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</si>
  <si>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</si>
  <si>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</si>
  <si>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</si>
  <si>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</si>
  <si>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</si>
  <si>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</si>
  <si>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</si>
  <si>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</si>
  <si>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</si>
  <si>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</si>
  <si>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</si>
  <si>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</si>
  <si>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</si>
  <si>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</si>
  <si>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</si>
  <si>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</si>
  <si>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</si>
  <si>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</si>
  <si>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</si>
  <si>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</si>
  <si>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</si>
  <si>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</si>
  <si>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</si>
  <si>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</si>
  <si>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</si>
  <si>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</si>
  <si>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</si>
  <si>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</si>
  <si>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</si>
  <si>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</si>
  <si>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</si>
  <si>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</si>
  <si>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</si>
  <si>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</si>
  <si>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</si>
  <si>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</si>
  <si>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</si>
  <si>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</si>
  <si>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</si>
  <si>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</si>
  <si>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</si>
  <si>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</si>
  <si>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</si>
  <si>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</si>
  <si>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</si>
  <si>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</si>
  <si>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</si>
  <si>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</si>
  <si>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</si>
  <si>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</si>
  <si>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</si>
  <si>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</si>
  <si>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</si>
  <si>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</si>
  <si>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</si>
  <si>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</si>
  <si>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</si>
  <si>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</si>
  <si>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</si>
  <si>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</si>
  <si>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</si>
  <si>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</si>
  <si>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</si>
  <si>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</si>
  <si>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</si>
  <si>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</si>
  <si>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</si>
  <si>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</si>
  <si>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</si>
  <si>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</si>
  <si>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</si>
  <si>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</si>
  <si>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</si>
  <si>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</si>
  <si>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</si>
  <si>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</si>
  <si>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</si>
  <si>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</si>
  <si>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</si>
  <si>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</si>
  <si>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</si>
  <si>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</si>
  <si>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</si>
  <si>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</si>
  <si>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</si>
  <si>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</si>
  <si>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</si>
  <si>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</si>
  <si>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</si>
  <si>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</si>
  <si>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</si>
  <si>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</si>
  <si>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</si>
  <si>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</si>
  <si>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</si>
  <si>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</si>
  <si>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</si>
  <si>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</si>
  <si>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</si>
  <si>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</si>
  <si>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</si>
  <si>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</si>
  <si>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</si>
  <si>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</si>
  <si>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</si>
  <si>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</si>
  <si>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</si>
  <si>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</si>
  <si>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</si>
  <si>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</si>
  <si>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</si>
  <si>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</si>
  <si>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</si>
  <si>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</si>
  <si>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</si>
  <si>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</si>
  <si>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</si>
  <si>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</si>
  <si>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</si>
  <si>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</si>
  <si>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</si>
  <si>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</si>
  <si>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</si>
  <si>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</si>
  <si>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</si>
  <si>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</si>
  <si>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</si>
  <si>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</si>
  <si>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</si>
  <si>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</si>
  <si>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</si>
  <si>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</si>
  <si>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</si>
  <si>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</si>
  <si>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</si>
  <si>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</si>
  <si>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</si>
  <si>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</si>
  <si>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</si>
  <si>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</si>
  <si>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</si>
  <si>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</si>
  <si>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</si>
  <si>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</si>
  <si>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</si>
  <si>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</si>
  <si>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</si>
  <si>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</si>
  <si>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</si>
  <si>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</si>
  <si>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</si>
  <si>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</si>
  <si>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</si>
  <si>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</si>
  <si>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</si>
  <si>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</si>
  <si>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</si>
  <si>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</si>
  <si>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</si>
  <si>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</si>
  <si>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</si>
  <si>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</si>
  <si>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</si>
  <si>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</si>
  <si>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</si>
  <si>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</si>
  <si>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</si>
  <si>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</si>
  <si>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</si>
  <si>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</si>
  <si>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</si>
  <si>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</si>
  <si>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</si>
  <si>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</si>
  <si>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</si>
  <si>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</si>
  <si>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</si>
  <si>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</si>
  <si>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</si>
  <si>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</si>
  <si>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</si>
  <si>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</si>
  <si>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</si>
  <si>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</si>
  <si>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</si>
  <si>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</si>
  <si>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</si>
  <si>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</si>
  <si>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</si>
  <si>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</si>
  <si>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</si>
  <si>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</si>
  <si>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</si>
  <si>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</si>
  <si>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</si>
  <si>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</si>
  <si>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</si>
  <si>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</si>
  <si>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</si>
  <si>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</si>
  <si>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</si>
  <si>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</si>
  <si>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</si>
  <si>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</si>
  <si>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</si>
  <si>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</si>
  <si>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</si>
  <si>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</si>
  <si>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</si>
  <si>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</si>
  <si>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</si>
  <si>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</si>
  <si>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</si>
  <si>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</si>
  <si>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</si>
  <si>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</si>
  <si>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</si>
  <si>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</si>
  <si>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</si>
  <si>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</si>
  <si>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</si>
  <si>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</si>
  <si>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</si>
  <si>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</si>
  <si>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</si>
  <si>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</si>
  <si>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</si>
  <si>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</si>
  <si>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</si>
  <si>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</si>
  <si>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</si>
  <si>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</si>
  <si>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</si>
  <si>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</si>
  <si>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</si>
  <si>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</si>
  <si>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</si>
  <si>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</si>
  <si>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</si>
  <si>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</si>
  <si>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</si>
  <si>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</si>
  <si>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</si>
  <si>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</si>
  <si>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</si>
  <si>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</si>
  <si>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</si>
  <si>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</si>
  <si>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</si>
  <si>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</si>
  <si>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</si>
  <si>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</si>
  <si>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</si>
  <si>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</si>
  <si>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</si>
  <si>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</si>
  <si>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</si>
  <si>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</si>
  <si>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</si>
  <si>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</si>
  <si>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</si>
  <si>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</si>
  <si>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</si>
  <si>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</si>
  <si>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</si>
  <si>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</si>
  <si>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</si>
  <si>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</si>
  <si>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</si>
  <si>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</si>
  <si>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</si>
  <si>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</si>
  <si>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</si>
  <si>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</si>
  <si>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</si>
  <si>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</si>
  <si>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</si>
  <si>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</si>
  <si>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</si>
  <si>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</si>
  <si>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</si>
  <si>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</si>
  <si>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</si>
  <si>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</si>
  <si>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</si>
  <si>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</si>
  <si>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</si>
  <si>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</si>
  <si>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</si>
  <si>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</si>
  <si>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</si>
  <si>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</si>
  <si>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</si>
  <si>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</si>
  <si>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</si>
  <si>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</si>
  <si>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</si>
  <si>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</si>
  <si>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</si>
  <si>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</si>
  <si>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</si>
  <si>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</si>
  <si>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</si>
  <si>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</si>
  <si>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</si>
  <si>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</si>
  <si>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</si>
  <si>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</si>
  <si>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</si>
  <si>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</si>
  <si>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</si>
  <si>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</si>
  <si>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</si>
  <si>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</si>
  <si>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</si>
  <si>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</si>
  <si>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</si>
  <si>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</si>
  <si>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</si>
  <si>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</si>
  <si>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</si>
  <si>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</si>
  <si>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</si>
  <si>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</si>
  <si>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</si>
  <si>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</si>
  <si>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</si>
  <si>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</si>
  <si>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</si>
  <si>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</si>
  <si>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</si>
  <si>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</si>
  <si>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</si>
  <si>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</si>
  <si>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</si>
  <si>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</si>
  <si>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</si>
  <si>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</si>
  <si>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</si>
  <si>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</si>
  <si>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</si>
  <si>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</si>
  <si>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</si>
  <si>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</si>
  <si>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</si>
  <si>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</si>
  <si>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</si>
  <si>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</si>
  <si>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</si>
  <si>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</si>
  <si>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</si>
  <si>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</si>
  <si>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</si>
  <si>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</si>
  <si>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</si>
  <si>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</si>
  <si>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</si>
  <si>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</si>
  <si>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</si>
  <si>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</si>
  <si>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</si>
  <si>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</si>
  <si>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</si>
  <si>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</si>
  <si>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</si>
  <si>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</si>
  <si>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</si>
  <si>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</si>
  <si>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</si>
  <si>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</si>
  <si>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</si>
  <si>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</si>
  <si>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</si>
  <si>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</si>
  <si>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</si>
  <si>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</si>
  <si>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</si>
  <si>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</si>
  <si>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</si>
  <si>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</si>
  <si>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</si>
  <si>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</si>
  <si>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</si>
  <si>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</si>
  <si>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</si>
  <si>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</si>
  <si>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</si>
  <si>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</si>
  <si>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</si>
  <si>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</si>
  <si>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</si>
  <si>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</si>
  <si>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</si>
  <si>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</si>
  <si>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</si>
  <si>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</si>
  <si>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</si>
  <si>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</si>
  <si>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</si>
  <si>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</si>
  <si>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</si>
  <si>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</si>
  <si>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</si>
  <si>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</si>
  <si>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</si>
  <si>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</si>
  <si>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</si>
  <si>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</si>
  <si>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</si>
  <si>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</si>
  <si>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</si>
  <si>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</si>
  <si>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</si>
  <si>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</si>
  <si>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</si>
  <si>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</si>
  <si>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</si>
  <si>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</si>
  <si>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</si>
  <si>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</si>
  <si>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</si>
  <si>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</si>
  <si>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</si>
  <si>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</si>
  <si>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</si>
  <si>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</si>
  <si>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</si>
  <si>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</si>
  <si>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</si>
  <si>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</si>
  <si>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</si>
  <si>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</si>
  <si>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</si>
  <si>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</si>
  <si>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</si>
  <si>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</si>
  <si>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</si>
  <si>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</si>
  <si>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</si>
  <si>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</si>
  <si>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</si>
  <si>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</si>
  <si>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</si>
  <si>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</si>
  <si>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</si>
  <si>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</si>
  <si>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</si>
  <si>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</si>
  <si>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</si>
  <si>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</si>
  <si>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</si>
  <si>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</si>
  <si>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</si>
  <si>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</si>
  <si>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</si>
  <si>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</si>
  <si>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</si>
  <si>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</si>
  <si>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</si>
  <si>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</si>
  <si>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</si>
  <si>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</si>
  <si>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</si>
  <si>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</si>
  <si>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</si>
  <si>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</si>
  <si>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</si>
  <si>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</si>
  <si>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</si>
  <si>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</si>
  <si>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</si>
  <si>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</si>
  <si>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</si>
  <si>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</si>
  <si>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</si>
  <si>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</si>
  <si>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</si>
  <si>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</si>
  <si>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</si>
  <si>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</si>
  <si>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</si>
  <si>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</si>
  <si>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</si>
  <si>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</si>
  <si>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</si>
  <si>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</si>
  <si>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</si>
  <si>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</si>
  <si>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</si>
  <si>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</si>
  <si>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</si>
  <si>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</si>
  <si>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</si>
  <si>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</si>
  <si>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</si>
  <si>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</si>
  <si>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</si>
  <si>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</si>
  <si>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</si>
  <si>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</si>
  <si>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</si>
  <si>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</si>
  <si>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</si>
  <si>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</si>
  <si>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</si>
  <si>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</si>
  <si>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</si>
  <si>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</si>
  <si>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</si>
  <si>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</si>
  <si>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</si>
  <si>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</si>
  <si>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</si>
  <si>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</si>
  <si>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</si>
  <si>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</si>
  <si>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</si>
  <si>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</si>
  <si>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</si>
  <si>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</si>
  <si>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</si>
  <si>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</si>
  <si>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</si>
  <si>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</si>
  <si>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</si>
  <si>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</si>
  <si>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</si>
  <si>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</si>
  <si>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</si>
  <si>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</si>
  <si>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</si>
  <si>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</si>
  <si>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</si>
  <si>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</si>
  <si>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</si>
  <si>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</si>
  <si>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</si>
  <si>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</si>
  <si>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</si>
  <si>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</si>
  <si>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</si>
  <si>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</si>
  <si>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</si>
  <si>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</si>
  <si>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</si>
  <si>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</si>
  <si>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</si>
  <si>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</si>
  <si>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</si>
  <si>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</si>
  <si>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</si>
  <si>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</si>
  <si>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</si>
  <si>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</si>
  <si>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</si>
  <si>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</si>
  <si>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</si>
  <si>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</si>
  <si>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</si>
  <si>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</si>
  <si>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</si>
  <si>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</si>
  <si>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</si>
  <si>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</si>
  <si>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</si>
  <si>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</si>
  <si>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</si>
  <si>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</si>
  <si>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</si>
  <si>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</si>
  <si>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</si>
  <si>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</si>
  <si>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</si>
  <si>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</si>
  <si>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</si>
  <si>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</si>
  <si>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</si>
  <si>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</si>
  <si>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</si>
  <si>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</si>
  <si>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</si>
  <si>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</si>
  <si>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</si>
  <si>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</si>
  <si>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</si>
  <si>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</si>
  <si>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</si>
  <si>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</si>
  <si>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</si>
  <si>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</si>
  <si>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</si>
  <si>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</si>
  <si>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</si>
  <si>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</si>
  <si>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</si>
  <si>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</si>
  <si>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</si>
  <si>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</si>
  <si>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</si>
  <si>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</si>
  <si>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</si>
  <si>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</si>
  <si>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</si>
  <si>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</si>
  <si>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</si>
  <si>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</si>
  <si>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</si>
  <si>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</si>
  <si>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</si>
  <si>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</si>
  <si>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</si>
  <si>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</si>
  <si>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</si>
  <si>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</si>
  <si>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</si>
  <si>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</si>
  <si>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</si>
  <si>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</si>
  <si>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</si>
  <si>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</si>
  <si>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</si>
  <si>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</si>
  <si>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</si>
  <si>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</si>
  <si>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</si>
  <si>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</si>
  <si>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</si>
  <si>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</si>
  <si>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</si>
  <si>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</si>
  <si>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</si>
  <si>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</si>
  <si>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</si>
  <si>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</si>
  <si>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</si>
  <si>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</si>
  <si>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</si>
  <si>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</si>
  <si>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</si>
  <si>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</si>
  <si>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</si>
  <si>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</si>
  <si>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</si>
  <si>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</si>
  <si>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</si>
  <si>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</si>
  <si>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</si>
  <si>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</si>
  <si>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</si>
  <si>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</si>
  <si>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</si>
  <si>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</si>
  <si>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</si>
  <si>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</si>
  <si>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</si>
  <si>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</si>
  <si>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</si>
  <si>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</si>
  <si>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</si>
  <si>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</si>
  <si>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</si>
  <si>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</si>
  <si>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</si>
  <si>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</si>
  <si>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</si>
  <si>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</si>
  <si>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</si>
  <si>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</si>
  <si>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</si>
  <si>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</si>
  <si>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</si>
  <si>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</si>
  <si>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</si>
  <si>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</si>
  <si>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</si>
  <si>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</si>
  <si>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</si>
  <si>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</si>
  <si>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</si>
  <si>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</si>
  <si>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</si>
  <si>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</si>
  <si>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</si>
  <si>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</si>
  <si>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</si>
  <si>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</si>
  <si>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</si>
  <si>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</si>
  <si>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</si>
  <si>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</si>
  <si>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</si>
  <si>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</si>
  <si>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</si>
  <si>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</si>
  <si>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</si>
  <si>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</si>
  <si>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</si>
  <si>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</si>
  <si>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</si>
  <si>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</si>
  <si>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</si>
  <si>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</si>
  <si>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</si>
  <si>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</si>
  <si>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</si>
  <si>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</si>
  <si>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</si>
  <si>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</si>
  <si>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</si>
  <si>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</si>
  <si>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</si>
  <si>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</si>
  <si>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</si>
  <si>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</si>
  <si>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</si>
  <si>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</si>
  <si>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</si>
  <si>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</si>
  <si>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</si>
  <si>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</si>
  <si>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</si>
  <si>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</si>
  <si>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</si>
  <si>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</si>
  <si>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</si>
  <si>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</si>
  <si>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</si>
  <si>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</si>
  <si>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</si>
  <si>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</si>
  <si>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</si>
  <si>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</si>
  <si>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</si>
  <si>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</si>
  <si>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</si>
  <si>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</si>
  <si>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</si>
  <si>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</si>
  <si>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</si>
  <si>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</si>
  <si>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</si>
  <si>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</si>
  <si>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</si>
  <si>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</si>
  <si>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</si>
  <si>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</si>
  <si>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</si>
  <si>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</si>
  <si>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</si>
  <si>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</si>
  <si>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</si>
  <si>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</si>
  <si>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</si>
  <si>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</si>
  <si>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</si>
  <si>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</si>
  <si>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</si>
  <si>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</si>
  <si>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</si>
  <si>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</si>
  <si>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</si>
  <si>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</si>
  <si>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</si>
  <si>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</si>
  <si>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</si>
  <si>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</si>
  <si>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</si>
  <si>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</si>
  <si>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</si>
  <si>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</si>
  <si>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</si>
  <si>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</si>
  <si>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</si>
  <si>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</si>
  <si>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</si>
  <si>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</si>
  <si>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</si>
  <si>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</si>
  <si>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</si>
  <si>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</si>
  <si>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</si>
  <si>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</si>
  <si>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</si>
  <si>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</si>
  <si>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</si>
  <si>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</si>
  <si>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</si>
  <si>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</si>
  <si>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</si>
  <si>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</si>
  <si>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</si>
  <si>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</si>
  <si>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</si>
  <si>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</si>
  <si>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</si>
  <si>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</si>
  <si>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</si>
  <si>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</si>
  <si>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</si>
  <si>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</si>
  <si>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</si>
  <si>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</si>
  <si>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</si>
  <si>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</si>
  <si>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</si>
  <si>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</si>
  <si>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</si>
  <si>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</si>
  <si>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</si>
  <si>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</si>
  <si>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</si>
  <si>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</si>
  <si>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</si>
  <si>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</si>
  <si>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</si>
  <si>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</si>
  <si>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</si>
  <si>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</si>
  <si>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</si>
  <si>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</si>
  <si>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</si>
  <si>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</si>
  <si>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</si>
  <si>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</si>
  <si>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</si>
  <si>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</si>
  <si>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</si>
  <si>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</si>
  <si>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</si>
  <si>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</si>
  <si>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</si>
  <si>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</si>
  <si>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</si>
  <si>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</si>
  <si>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</si>
  <si>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</si>
  <si>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</si>
  <si>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</si>
  <si>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</si>
  <si>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</si>
  <si>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</si>
  <si>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</si>
  <si>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</si>
  <si>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</si>
  <si>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</si>
  <si>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</si>
  <si>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</si>
  <si>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</si>
  <si>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</si>
  <si>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</si>
  <si>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</si>
  <si>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</si>
  <si>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</si>
  <si>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</si>
  <si>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</si>
  <si>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</si>
  <si>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</si>
  <si>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</si>
  <si>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</si>
  <si>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</si>
  <si>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</si>
  <si>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</si>
  <si>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</si>
  <si>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</si>
  <si>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</si>
  <si>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</si>
  <si>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</si>
  <si>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</si>
  <si>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</si>
  <si>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</si>
  <si>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</si>
  <si>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</si>
  <si>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</si>
  <si>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</si>
  <si>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</si>
  <si>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</si>
  <si>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</si>
  <si>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</si>
  <si>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</si>
  <si>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</si>
  <si>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</si>
  <si>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</si>
  <si>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</si>
  <si>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</si>
  <si>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</si>
  <si>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</si>
  <si>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</si>
  <si>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</si>
  <si>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</si>
  <si>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</si>
  <si>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</si>
  <si>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</si>
  <si>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</si>
  <si>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</si>
  <si>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</si>
  <si>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</si>
  <si>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</si>
  <si>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</si>
  <si>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</si>
  <si>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</si>
  <si>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</si>
  <si>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</si>
  <si>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</si>
  <si>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</si>
  <si>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</si>
  <si>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</si>
  <si>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</si>
  <si>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</si>
  <si>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</si>
  <si>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</si>
  <si>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</si>
  <si>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</si>
  <si>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</si>
  <si>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</si>
  <si>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</si>
  <si>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</si>
  <si>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</si>
  <si>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</si>
  <si>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</si>
  <si>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</si>
  <si>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</si>
  <si>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</si>
  <si>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</si>
  <si>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</si>
  <si>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</si>
  <si>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</si>
  <si>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</si>
  <si>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</si>
  <si>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</si>
  <si>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</si>
  <si>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</si>
  <si>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</si>
  <si>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</si>
  <si>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</si>
  <si>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</si>
  <si>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</si>
  <si>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</si>
  <si>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</si>
  <si>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</si>
  <si>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</si>
  <si>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</si>
  <si>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</si>
  <si>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</si>
  <si>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</si>
  <si>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</si>
  <si>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</si>
  <si>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</si>
  <si>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</si>
  <si>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</si>
  <si>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</si>
  <si>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</si>
  <si>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</si>
  <si>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</si>
  <si>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</si>
  <si>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</si>
  <si>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</si>
  <si>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</si>
  <si>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</si>
  <si>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</si>
  <si>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</si>
  <si>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</si>
  <si>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</si>
  <si>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</si>
  <si>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</si>
  <si>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</si>
  <si>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</si>
  <si>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</si>
  <si>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</si>
  <si>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</si>
  <si>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</si>
  <si>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</si>
  <si>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</si>
  <si>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</si>
  <si>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</si>
  <si>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</si>
  <si>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</si>
  <si>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</si>
  <si>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</si>
  <si>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</si>
  <si>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</si>
  <si>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</si>
  <si>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</si>
  <si>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</si>
  <si>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</si>
  <si>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</si>
  <si>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</si>
  <si>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</si>
  <si>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</si>
  <si>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</si>
  <si>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</si>
  <si>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</si>
  <si>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</si>
  <si>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</si>
  <si>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</si>
  <si>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</si>
  <si>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</si>
  <si>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</si>
  <si>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</si>
  <si>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</si>
  <si>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</si>
  <si>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</si>
  <si>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</si>
  <si>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</si>
  <si>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</si>
  <si>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</si>
  <si>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</si>
  <si>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</si>
  <si>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</si>
  <si>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</si>
  <si>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</si>
  <si>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</si>
  <si>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</si>
  <si>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</si>
  <si>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</si>
  <si>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</si>
  <si>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</si>
  <si>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</si>
  <si>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</si>
  <si>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</si>
  <si>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</si>
  <si>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</si>
  <si>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</si>
  <si>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</si>
  <si>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</si>
  <si>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</si>
  <si>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</si>
  <si>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</si>
  <si>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</si>
  <si>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</si>
  <si>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</si>
  <si>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</si>
  <si>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</si>
  <si>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</si>
  <si>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</si>
  <si>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</si>
  <si>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</si>
  <si>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</si>
  <si>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</si>
  <si>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</si>
  <si>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</si>
  <si>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</si>
  <si>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</si>
  <si>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</si>
  <si>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</si>
  <si>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</si>
  <si>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</si>
  <si>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</si>
  <si>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</si>
  <si>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</si>
  <si>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</si>
  <si>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</si>
  <si>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</si>
  <si>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</si>
  <si>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</si>
  <si>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</si>
  <si>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</si>
  <si>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</si>
  <si>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</si>
  <si>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</si>
  <si>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</si>
  <si>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</si>
  <si>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</si>
  <si>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</si>
  <si>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</si>
  <si>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</si>
  <si>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</si>
  <si>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</si>
  <si>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</si>
  <si>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</si>
  <si>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</si>
  <si>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</si>
  <si>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</si>
  <si>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</si>
  <si>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</si>
  <si>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</si>
  <si>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</si>
  <si>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</si>
  <si>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</si>
  <si>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</si>
  <si>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</si>
  <si>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</si>
  <si>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</si>
  <si>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</si>
  <si>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</si>
  <si>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</si>
  <si>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</si>
  <si>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</si>
  <si>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</si>
  <si>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</si>
  <si>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</si>
  <si>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</si>
  <si>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</si>
  <si>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</si>
  <si>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</si>
  <si>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</si>
  <si>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</si>
  <si>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</si>
  <si>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</si>
  <si>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</si>
  <si>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</si>
  <si>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</si>
  <si>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</si>
  <si>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</si>
  <si>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</si>
  <si>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</si>
  <si>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</si>
  <si>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</si>
  <si>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</si>
  <si>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</si>
  <si>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</si>
  <si>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</si>
  <si>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</si>
  <si>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</si>
  <si>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</si>
  <si>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</si>
  <si>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</si>
  <si>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</si>
  <si>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</si>
  <si>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</si>
  <si>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</si>
  <si>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</si>
  <si>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</si>
  <si>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</si>
  <si>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</si>
  <si>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</si>
  <si>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</si>
  <si>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</si>
  <si>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</si>
  <si>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</si>
  <si>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</si>
  <si>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</si>
  <si>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</si>
  <si>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</si>
  <si>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</si>
  <si>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</si>
  <si>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</si>
  <si>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</si>
  <si>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</si>
  <si>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</si>
  <si>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</si>
  <si>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</si>
  <si>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</si>
  <si>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</si>
  <si>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</si>
  <si>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</si>
  <si>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</si>
  <si>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</si>
  <si>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</si>
  <si>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</si>
  <si>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</si>
  <si>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</si>
  <si>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</si>
  <si>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</si>
  <si>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</si>
  <si>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</si>
  <si>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</si>
  <si>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</si>
  <si>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</si>
  <si>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</si>
  <si>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</si>
  <si>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</si>
  <si>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</si>
  <si>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</si>
  <si>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</si>
  <si>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</si>
  <si>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</si>
  <si>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</si>
  <si>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</si>
  <si>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</si>
  <si>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</si>
  <si>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</si>
  <si>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</si>
  <si>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</si>
  <si>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</si>
  <si>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</si>
  <si>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</si>
  <si>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</si>
  <si>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</si>
  <si>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</si>
  <si>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</si>
  <si>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</si>
  <si>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</si>
  <si>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</si>
  <si>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</si>
  <si>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</si>
  <si>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</si>
  <si>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</si>
  <si>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</si>
  <si>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</si>
  <si>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</si>
  <si>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</si>
  <si>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</si>
  <si>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</si>
  <si>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</si>
  <si>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</si>
  <si>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</si>
  <si>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</si>
  <si>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</si>
  <si>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</si>
  <si>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</si>
  <si>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</si>
  <si>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</si>
  <si>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</si>
  <si>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</si>
  <si>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</si>
  <si>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</si>
  <si>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</si>
  <si>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</si>
  <si>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</si>
  <si>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</si>
  <si>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</si>
  <si>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</si>
  <si>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</si>
  <si>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</si>
  <si>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</si>
  <si>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</si>
  <si>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</si>
  <si>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</si>
  <si>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</si>
  <si>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</si>
  <si>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</si>
  <si>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</si>
  <si>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</si>
  <si>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</si>
  <si>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</si>
  <si>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</si>
  <si>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</si>
  <si>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</si>
  <si>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</si>
  <si>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</si>
  <si>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</si>
  <si>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</si>
  <si>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</si>
  <si>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</si>
  <si>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</si>
  <si>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</si>
  <si>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</si>
  <si>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</si>
  <si>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</si>
  <si>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</si>
  <si>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</si>
  <si>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</si>
  <si>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</si>
  <si>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</si>
  <si>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</si>
  <si>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</si>
  <si>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</si>
  <si>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</si>
  <si>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</si>
  <si>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</si>
  <si>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</si>
  <si>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</si>
  <si>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</si>
  <si>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</si>
  <si>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</si>
  <si>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</si>
  <si>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</si>
  <si>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</si>
  <si>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</si>
  <si>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</si>
  <si>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</si>
  <si>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</si>
  <si>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</si>
  <si>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</si>
  <si>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</si>
  <si>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</si>
  <si>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</si>
  <si>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</si>
  <si>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</si>
  <si>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</si>
  <si>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</si>
  <si>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</si>
  <si>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</si>
  <si>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</si>
  <si>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</si>
  <si>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</si>
  <si>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</si>
  <si>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</si>
  <si>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</si>
  <si>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</si>
  <si>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</si>
  <si>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</si>
  <si>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</si>
  <si>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</si>
  <si>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</si>
  <si>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</si>
  <si>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</si>
  <si>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</si>
  <si>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</si>
  <si>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</si>
  <si>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</si>
  <si>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</si>
  <si>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</si>
  <si>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</si>
  <si>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</si>
  <si>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</si>
  <si>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</si>
  <si>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</si>
  <si>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</si>
  <si>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</si>
  <si>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</si>
  <si>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</si>
  <si>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</si>
  <si>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</si>
  <si>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</si>
  <si>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</si>
  <si>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</si>
  <si>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</si>
  <si>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</si>
  <si>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</si>
  <si>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</si>
  <si>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</si>
  <si>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</si>
  <si>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</si>
  <si>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</si>
  <si>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</si>
  <si>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</si>
  <si>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</si>
  <si>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</si>
  <si>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</si>
  <si>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</si>
  <si>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</si>
  <si>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</si>
  <si>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</si>
  <si>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</si>
  <si>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</si>
  <si>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</si>
  <si>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</si>
  <si>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</si>
  <si>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</si>
  <si>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</si>
  <si>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</si>
  <si>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</si>
  <si>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</si>
  <si>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</si>
  <si>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</si>
  <si>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</si>
  <si>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</si>
  <si>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</si>
  <si>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</si>
  <si>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</si>
  <si>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</si>
  <si>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</si>
  <si>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</si>
  <si>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</si>
  <si>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</si>
  <si>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</si>
  <si>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</si>
  <si>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</si>
  <si>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</si>
  <si>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</si>
  <si>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</si>
  <si>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</si>
  <si>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</si>
  <si>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</si>
  <si>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</si>
  <si>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</si>
  <si>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</si>
  <si>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</si>
  <si>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</si>
  <si>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</si>
  <si>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</si>
  <si>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</si>
  <si>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</si>
  <si>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</si>
  <si>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</si>
  <si>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</si>
  <si>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</si>
  <si>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</si>
  <si>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</si>
  <si>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</si>
  <si>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</si>
  <si>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</si>
  <si>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</si>
  <si>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</si>
  <si>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</si>
  <si>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</si>
  <si>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</si>
  <si>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</si>
  <si>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</si>
  <si>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</si>
  <si>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</si>
  <si>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</si>
  <si>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</si>
  <si>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</si>
  <si>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</si>
  <si>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</si>
  <si>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</si>
  <si>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</si>
  <si>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</si>
  <si>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</si>
  <si>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</si>
  <si>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</si>
  <si>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</si>
  <si>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</si>
  <si>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</si>
  <si>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</si>
  <si>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</si>
  <si>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</si>
  <si>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</si>
  <si>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</si>
  <si>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</si>
  <si>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</si>
  <si>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</si>
  <si>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</si>
  <si>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</si>
  <si>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</si>
  <si>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</si>
  <si>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</si>
  <si>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</si>
  <si>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</si>
  <si>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</si>
  <si>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</si>
  <si>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</si>
  <si>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</si>
  <si>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</si>
  <si>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</si>
  <si>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</si>
  <si>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</si>
  <si>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</si>
  <si>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</si>
  <si>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</si>
  <si>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</si>
  <si>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</si>
  <si>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</si>
  <si>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</si>
  <si>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</si>
  <si>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</si>
  <si>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</si>
  <si>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</si>
  <si>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</si>
  <si>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</si>
  <si>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</si>
  <si>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</si>
  <si>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</si>
  <si>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</si>
  <si>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</si>
  <si>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</si>
  <si>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</si>
  <si>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</si>
  <si>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</si>
  <si>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</si>
  <si>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</si>
  <si>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</si>
  <si>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</si>
  <si>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</si>
  <si>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</si>
  <si>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</si>
  <si>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</si>
  <si>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</si>
  <si>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</si>
  <si>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</si>
  <si>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</si>
  <si>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</si>
  <si>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</si>
  <si>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</si>
  <si>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</si>
  <si>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</si>
  <si>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</si>
  <si>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</si>
  <si>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</si>
  <si>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</si>
  <si>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</si>
  <si>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</si>
  <si>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</si>
  <si>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</si>
  <si>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</si>
  <si>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</si>
  <si>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</si>
  <si>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</si>
  <si>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</si>
  <si>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</si>
  <si>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</si>
  <si>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</si>
  <si>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</si>
  <si>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</si>
  <si>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</si>
  <si>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</si>
  <si>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</si>
  <si>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</si>
  <si>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</si>
  <si>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</si>
  <si>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</si>
  <si>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</si>
  <si>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</si>
  <si>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</si>
  <si>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</si>
  <si>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</si>
  <si>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</si>
  <si>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</si>
  <si>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</si>
  <si>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</si>
  <si>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</si>
  <si>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</si>
  <si>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</si>
  <si>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</si>
  <si>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</si>
  <si>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</si>
  <si>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</si>
  <si>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</si>
  <si>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</si>
  <si>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</si>
  <si>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</si>
  <si>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</si>
  <si>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</si>
  <si>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</si>
  <si>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</si>
  <si>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</si>
  <si>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</si>
  <si>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</si>
  <si>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</si>
  <si>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</si>
  <si>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</si>
  <si>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</si>
  <si>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</si>
  <si>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</si>
  <si>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</si>
  <si>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</si>
  <si>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</si>
  <si>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</si>
  <si>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</si>
  <si>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</si>
  <si>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</si>
  <si>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</si>
  <si>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</si>
  <si>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</si>
  <si>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</si>
  <si>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</si>
  <si>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</si>
  <si>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</si>
  <si>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</si>
  <si>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</si>
  <si>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</si>
  <si>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</si>
  <si>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</si>
  <si>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</si>
  <si>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</si>
  <si>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</si>
  <si>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</si>
  <si>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</si>
  <si>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</si>
  <si>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</si>
  <si>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</si>
  <si>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</si>
  <si>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</si>
  <si>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</si>
  <si>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</si>
  <si>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</si>
  <si>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</si>
  <si>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</si>
  <si>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</si>
  <si>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</si>
  <si>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</si>
  <si>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</si>
  <si>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</si>
  <si>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</si>
  <si>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</si>
  <si>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</si>
  <si>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</si>
  <si>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</si>
  <si>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</si>
  <si>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</si>
  <si>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</si>
  <si>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</si>
  <si>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</si>
  <si>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</si>
  <si>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</si>
  <si>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</si>
  <si>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</si>
  <si>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</si>
  <si>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</si>
  <si>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</si>
  <si>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</si>
  <si>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</si>
  <si>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</si>
  <si>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</si>
  <si>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</si>
  <si>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</si>
  <si>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</si>
  <si>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</si>
  <si>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</si>
  <si>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</si>
  <si>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</si>
  <si>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</si>
  <si>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</si>
  <si>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</si>
  <si>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</si>
  <si>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</si>
  <si>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</si>
  <si>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</si>
  <si>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</si>
  <si>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</si>
  <si>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</si>
  <si>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</si>
  <si>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</si>
  <si>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</si>
  <si>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</si>
  <si>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</si>
  <si>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</si>
  <si>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</si>
  <si>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</si>
  <si>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</si>
  <si>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</si>
  <si>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</si>
  <si>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</si>
  <si>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</si>
  <si>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</si>
  <si>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</si>
  <si>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</si>
  <si>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</si>
  <si>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</si>
  <si>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</si>
  <si>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</si>
  <si>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</si>
  <si>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</si>
  <si>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</si>
  <si>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</si>
  <si>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</si>
  <si>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</si>
  <si>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</si>
  <si>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</si>
  <si>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</si>
  <si>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</si>
  <si>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</si>
  <si>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</si>
  <si>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</si>
  <si>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</si>
  <si>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</si>
  <si>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</si>
  <si>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</si>
  <si>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</si>
  <si>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</si>
  <si>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</si>
  <si>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</si>
  <si>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</si>
  <si>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</si>
  <si>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</si>
  <si>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</si>
  <si>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</si>
  <si>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</si>
  <si>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</si>
  <si>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</si>
  <si>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</si>
  <si>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</si>
  <si>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</si>
  <si>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</si>
  <si>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</si>
  <si>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</si>
  <si>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</si>
  <si>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</si>
  <si>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</si>
  <si>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</si>
  <si>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</si>
  <si>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</si>
  <si>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</si>
  <si>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</si>
  <si>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</si>
  <si>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</si>
  <si>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</si>
  <si>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</si>
  <si>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</si>
  <si>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</si>
  <si>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</si>
  <si>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</si>
  <si>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</si>
  <si>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</si>
  <si>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</si>
  <si>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</si>
  <si>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</si>
  <si>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</si>
  <si>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</si>
  <si>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</si>
  <si>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</si>
  <si>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</si>
  <si>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</si>
  <si>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</si>
  <si>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</si>
  <si>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</si>
  <si>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</si>
  <si>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</si>
  <si>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</si>
  <si>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</si>
  <si>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</si>
  <si>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</si>
  <si>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</si>
  <si>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</si>
  <si>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</si>
  <si>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</si>
  <si>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</si>
  <si>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</si>
  <si>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</si>
  <si>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</si>
  <si>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</si>
  <si>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</si>
  <si>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</si>
  <si>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</si>
  <si>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</si>
  <si>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</si>
  <si>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</si>
  <si>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</si>
  <si>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</si>
  <si>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</si>
  <si>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</si>
  <si>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</si>
  <si>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</si>
  <si>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</si>
  <si>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</si>
  <si>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</si>
  <si>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</si>
  <si>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</si>
  <si>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</si>
  <si>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</si>
  <si>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</si>
  <si>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</si>
  <si>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</si>
  <si>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</si>
  <si>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</si>
  <si>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</si>
  <si>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</si>
  <si>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</si>
  <si>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</si>
  <si>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</si>
  <si>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</si>
  <si>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</si>
  <si>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</si>
  <si>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</si>
  <si>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</si>
  <si>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</si>
  <si>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</si>
  <si>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</si>
  <si>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</si>
  <si>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</si>
  <si>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</si>
  <si>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</si>
  <si>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</si>
  <si>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</si>
  <si>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</si>
  <si>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</si>
  <si>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</si>
  <si>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</si>
  <si>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</si>
  <si>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</si>
  <si>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</si>
  <si>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</si>
  <si>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</si>
  <si>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</si>
  <si>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</si>
  <si>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</si>
  <si>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</si>
  <si>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</si>
  <si>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</si>
  <si>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</si>
  <si>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</si>
  <si>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</si>
  <si>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</si>
  <si>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</si>
  <si>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</si>
  <si>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</si>
  <si>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</si>
  <si>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</si>
  <si>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</si>
  <si>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</si>
  <si>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</si>
  <si>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</si>
  <si>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</si>
  <si>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</si>
  <si>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</si>
  <si>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</si>
  <si>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</si>
  <si>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</si>
  <si>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</si>
  <si>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</si>
  <si>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</si>
  <si>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</si>
  <si>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</si>
  <si>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</si>
  <si>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</si>
  <si>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</si>
  <si>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</si>
  <si>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</si>
  <si>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</si>
  <si>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</si>
  <si>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</si>
  <si>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</si>
  <si>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</si>
  <si>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</si>
  <si>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</si>
  <si>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</si>
  <si>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</si>
  <si>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</si>
  <si>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</si>
  <si>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</si>
  <si>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</si>
  <si>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</si>
  <si>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</si>
  <si>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</si>
  <si>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</si>
  <si>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</si>
  <si>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</si>
  <si>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</si>
  <si>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</si>
  <si>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</si>
  <si>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</si>
  <si>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</si>
  <si>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</si>
  <si>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</si>
  <si>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</si>
  <si>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</si>
  <si>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</si>
  <si>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</si>
  <si>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</si>
  <si>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</si>
  <si>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</si>
  <si>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</si>
  <si>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</si>
  <si>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</si>
  <si>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</si>
  <si>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</si>
  <si>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</si>
  <si>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</si>
  <si>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</si>
  <si>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</si>
  <si>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</si>
  <si>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</si>
  <si>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</si>
  <si>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</si>
  <si>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</si>
  <si>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</si>
  <si>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</si>
  <si>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</si>
  <si>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</si>
  <si>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</si>
  <si>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</si>
  <si>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</si>
  <si>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</si>
  <si>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</si>
  <si>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</si>
  <si>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</si>
  <si>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</si>
  <si>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</si>
  <si>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</si>
  <si>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</si>
  <si>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</si>
  <si>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</si>
  <si>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</si>
  <si>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</si>
  <si>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</si>
  <si>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</si>
  <si>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</si>
  <si>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</si>
  <si>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</si>
  <si>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</si>
  <si>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</si>
  <si>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</si>
  <si>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</si>
  <si>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</si>
  <si>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</si>
  <si>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</si>
  <si>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</si>
  <si>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</si>
  <si>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</si>
  <si>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</si>
  <si>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</si>
  <si>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</si>
  <si>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</si>
  <si>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</si>
  <si>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</si>
  <si>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</si>
  <si>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</si>
  <si>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</si>
  <si>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</si>
  <si>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</si>
  <si>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</si>
  <si>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</si>
  <si>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</si>
  <si>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</si>
  <si>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</si>
  <si>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</si>
  <si>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</si>
  <si>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</si>
  <si>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</si>
  <si>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</si>
  <si>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</si>
  <si>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</si>
  <si>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</si>
  <si>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</si>
  <si>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</si>
  <si>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</si>
  <si>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</si>
  <si>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</si>
  <si>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</si>
  <si>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</si>
  <si>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</si>
  <si>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</si>
  <si>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</si>
  <si>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</si>
  <si>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</si>
  <si>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</si>
  <si>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</si>
  <si>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</si>
  <si>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</si>
  <si>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</si>
  <si>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</si>
  <si>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</si>
  <si>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</si>
  <si>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</si>
  <si>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</si>
  <si>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</si>
  <si>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</si>
  <si>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</si>
  <si>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</si>
  <si>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</si>
  <si>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</si>
  <si>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</si>
  <si>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</si>
  <si>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</si>
  <si>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</si>
  <si>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</si>
  <si>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</si>
  <si>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</si>
  <si>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</si>
  <si>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</si>
  <si>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</si>
  <si>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</si>
  <si>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</si>
  <si>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</si>
  <si>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</si>
  <si>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</si>
  <si>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</si>
  <si>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</si>
  <si>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</si>
  <si>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</si>
  <si>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</si>
  <si>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</si>
  <si>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</si>
  <si>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</si>
  <si>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</si>
  <si>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</si>
  <si>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</si>
  <si>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</si>
  <si>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</si>
  <si>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</si>
  <si>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</si>
  <si>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</si>
  <si>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</si>
  <si>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</si>
  <si>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</si>
  <si>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</si>
  <si>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</si>
  <si>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</si>
  <si>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</si>
  <si>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</si>
  <si>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</si>
  <si>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</si>
  <si>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</si>
  <si>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</si>
  <si>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</si>
  <si>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</si>
  <si>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</si>
  <si>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</si>
  <si>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</si>
  <si>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</si>
  <si>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</si>
  <si>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</si>
  <si>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</si>
  <si>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</si>
  <si>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</si>
  <si>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</si>
  <si>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</si>
  <si>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</si>
  <si>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</si>
  <si>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</si>
  <si>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</si>
  <si>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</si>
  <si>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</si>
  <si>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</si>
  <si>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</si>
  <si>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</si>
  <si>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</si>
  <si>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</si>
  <si>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</si>
  <si>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</si>
  <si>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</si>
  <si>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</si>
  <si>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</si>
  <si>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</si>
  <si>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</si>
  <si>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</si>
  <si>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</si>
  <si>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</si>
  <si>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</si>
  <si>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</si>
  <si>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</si>
  <si>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</si>
  <si>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</si>
  <si>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</si>
  <si>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</si>
  <si>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</si>
  <si>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</si>
  <si>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</si>
  <si>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</si>
  <si>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</si>
  <si>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</si>
  <si>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</si>
  <si>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</si>
  <si>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</si>
  <si>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</si>
  <si>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</si>
  <si>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</si>
  <si>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</si>
  <si>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</si>
  <si>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</si>
  <si>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</si>
  <si>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</si>
  <si>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</si>
  <si>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</si>
  <si>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</si>
  <si>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</si>
  <si>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</si>
  <si>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</si>
  <si>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</si>
  <si>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</si>
  <si>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</si>
  <si>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</si>
  <si>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</si>
  <si>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</si>
  <si>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</si>
  <si>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</si>
  <si>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</si>
  <si>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</si>
  <si>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</si>
  <si>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</si>
  <si>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</si>
  <si>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</si>
  <si>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</si>
  <si>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</si>
  <si>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</si>
  <si>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</si>
  <si>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</si>
  <si>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</si>
  <si>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</si>
  <si>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</si>
  <si>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</si>
  <si>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</si>
  <si>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</si>
  <si>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</si>
  <si>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</si>
  <si>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</si>
  <si>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</si>
  <si>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</si>
  <si>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</si>
  <si>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</si>
  <si>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</si>
  <si>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</si>
  <si>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</si>
  <si>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</si>
  <si>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</si>
  <si>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</si>
  <si>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</si>
  <si>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</si>
  <si>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</si>
  <si>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</si>
  <si>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</si>
  <si>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</si>
  <si>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</si>
  <si>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</si>
  <si>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</si>
  <si>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</si>
  <si>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</si>
  <si>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</si>
  <si>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</si>
  <si>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</si>
  <si>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</si>
  <si>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</si>
  <si>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</si>
  <si>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</si>
  <si>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</si>
  <si>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</si>
  <si>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</si>
  <si>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</si>
  <si>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</si>
  <si>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</si>
  <si>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</si>
  <si>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</si>
  <si>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</si>
  <si>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</si>
  <si>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</si>
  <si>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</si>
  <si>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</si>
  <si>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</si>
  <si>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</si>
  <si>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</si>
  <si>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</si>
  <si>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</si>
  <si>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</si>
  <si>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</si>
  <si>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</si>
  <si>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</si>
  <si>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</si>
  <si>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</si>
  <si>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</si>
  <si>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</si>
  <si>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</si>
  <si>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</si>
  <si>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</si>
  <si>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</si>
  <si>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</si>
  <si>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</si>
  <si>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</si>
  <si>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</si>
  <si>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</si>
  <si>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</si>
  <si>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</si>
  <si>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</si>
  <si>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</si>
  <si>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</si>
  <si>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</si>
  <si>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</si>
  <si>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</si>
  <si>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</si>
  <si>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</si>
  <si>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</si>
  <si>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</si>
  <si>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</si>
  <si>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</si>
  <si>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</si>
  <si>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</si>
  <si>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</si>
  <si>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</si>
  <si>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</si>
  <si>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</si>
  <si>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</si>
  <si>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</si>
  <si>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</si>
  <si>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</si>
  <si>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</si>
  <si>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</si>
  <si>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</si>
  <si>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</si>
  <si>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</si>
  <si>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</si>
  <si>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</si>
  <si>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</si>
  <si>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</si>
  <si>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</si>
  <si>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</si>
  <si>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</si>
  <si>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</si>
  <si>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</si>
  <si>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</si>
  <si>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</si>
  <si>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</si>
  <si>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</si>
  <si>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</si>
  <si>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</si>
  <si>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</si>
  <si>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</si>
  <si>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</si>
  <si>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</si>
  <si>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</si>
  <si>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</si>
  <si>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</si>
  <si>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</si>
  <si>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</si>
  <si>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</si>
  <si>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</si>
  <si>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</si>
  <si>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</si>
  <si>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</si>
  <si>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</si>
  <si>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</si>
  <si>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</si>
  <si>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</si>
  <si>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</si>
  <si>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</si>
  <si>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</si>
  <si>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</si>
  <si>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</si>
  <si>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</si>
  <si>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</si>
  <si>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</si>
  <si>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</si>
  <si>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</si>
  <si>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</si>
  <si>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</si>
  <si>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</si>
  <si>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</si>
  <si>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</si>
  <si>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</si>
  <si>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</si>
  <si>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</si>
  <si>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</si>
  <si>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</si>
  <si>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</si>
  <si>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</si>
  <si>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</si>
  <si>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</si>
  <si>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</si>
  <si>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</si>
  <si>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</si>
  <si>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</si>
  <si>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</si>
  <si>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</si>
  <si>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</si>
  <si>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</si>
  <si>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</si>
  <si>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</si>
  <si>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</si>
  <si>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</si>
  <si>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</si>
  <si>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</si>
  <si>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</si>
  <si>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</si>
  <si>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</si>
  <si>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</si>
  <si>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</si>
  <si>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</si>
  <si>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</si>
  <si>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</si>
  <si>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</si>
  <si>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</si>
  <si>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</si>
  <si>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</si>
  <si>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</si>
  <si>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</si>
  <si>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</si>
  <si>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</si>
  <si>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</si>
  <si>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</si>
  <si>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</si>
  <si>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</si>
  <si>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</si>
  <si>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</si>
  <si>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</si>
  <si>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</si>
  <si>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</si>
  <si>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</si>
  <si>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</si>
  <si>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</si>
  <si>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</si>
  <si>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</si>
  <si>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</si>
  <si>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</si>
  <si>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</si>
  <si>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</si>
  <si>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</si>
  <si>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</si>
  <si>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</si>
  <si>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</si>
  <si>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</si>
  <si>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</si>
  <si>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</si>
  <si>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</si>
  <si>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</si>
  <si>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</si>
  <si>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</si>
  <si>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</si>
  <si>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</si>
  <si>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</si>
  <si>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</si>
  <si>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</si>
  <si>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</si>
  <si>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</si>
  <si>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</si>
  <si>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</si>
  <si>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</si>
  <si>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</si>
  <si>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</si>
  <si>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</si>
  <si>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</si>
  <si>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</si>
  <si>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</si>
  <si>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</si>
  <si>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</si>
  <si>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</si>
  <si>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</si>
  <si>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</si>
  <si>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</si>
  <si>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</si>
  <si>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</si>
  <si>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</si>
  <si>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</si>
  <si>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</si>
  <si>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</si>
  <si>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</si>
  <si>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</si>
  <si>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</si>
  <si>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</si>
  <si>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</si>
  <si>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</si>
  <si>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</si>
  <si>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</si>
  <si>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</si>
  <si>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</si>
  <si>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</si>
  <si>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</si>
  <si>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</si>
  <si>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</si>
  <si>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</si>
  <si>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</si>
  <si>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</si>
  <si>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</si>
  <si>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</si>
  <si>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</si>
  <si>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</si>
  <si>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</si>
  <si>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</si>
  <si>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</si>
  <si>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</si>
  <si>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</si>
  <si>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</si>
  <si>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</si>
  <si>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</si>
  <si>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</si>
  <si>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</si>
  <si>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</si>
  <si>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</si>
  <si>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</si>
  <si>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</si>
  <si>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</si>
  <si>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</si>
  <si>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</si>
  <si>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</si>
  <si>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</si>
  <si>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</si>
  <si>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</si>
  <si>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</si>
  <si>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</si>
  <si>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</si>
  <si>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</si>
  <si>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</si>
  <si>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</si>
  <si>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</si>
  <si>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</si>
  <si>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</si>
  <si>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</si>
  <si>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</si>
  <si>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</si>
  <si>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</si>
  <si>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</si>
  <si>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</si>
  <si>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</si>
  <si>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</si>
  <si>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</si>
  <si>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</si>
  <si>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</si>
  <si>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</si>
  <si>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</si>
  <si>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</si>
  <si>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</si>
  <si>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</si>
  <si>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</si>
  <si>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</si>
  <si>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</si>
  <si>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</si>
  <si>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</si>
  <si>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</si>
  <si>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</si>
  <si>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</si>
  <si>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</si>
  <si>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</si>
  <si>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</si>
  <si>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</si>
  <si>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</si>
  <si>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</si>
  <si>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</si>
  <si>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</si>
  <si>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</si>
  <si>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</si>
  <si>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</si>
  <si>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</si>
  <si>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</si>
  <si>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</si>
  <si>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</si>
  <si>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</si>
  <si>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</si>
  <si>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</si>
  <si>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</si>
  <si>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</si>
  <si>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</si>
  <si>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</si>
  <si>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</si>
  <si>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</si>
  <si>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</si>
  <si>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</si>
  <si>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</si>
  <si>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</si>
  <si>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</si>
  <si>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</si>
  <si>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</si>
  <si>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</si>
  <si>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</si>
  <si>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</si>
  <si>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</si>
  <si>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</si>
  <si>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</si>
  <si>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</si>
  <si>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</si>
  <si>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</si>
  <si>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</si>
  <si>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</si>
  <si>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</si>
  <si>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</si>
  <si>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</si>
  <si>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</si>
  <si>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</si>
  <si>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</si>
  <si>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</si>
  <si>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</si>
  <si>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</si>
  <si>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</si>
  <si>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</si>
  <si>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</si>
  <si>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</si>
  <si>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</si>
  <si>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</si>
  <si>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</si>
  <si>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</si>
  <si>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</si>
  <si>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</si>
  <si>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</si>
  <si>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</si>
  <si>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</si>
  <si>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</si>
  <si>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</si>
  <si>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</si>
  <si>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</si>
  <si>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</si>
  <si>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</si>
  <si>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</si>
  <si>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</si>
  <si>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</si>
  <si>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</si>
  <si>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</si>
  <si>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</si>
  <si>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</si>
  <si>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</si>
  <si>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</si>
  <si>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</si>
  <si>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</si>
  <si>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</si>
  <si>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</si>
  <si>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</si>
  <si>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</si>
  <si>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</si>
  <si>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</si>
  <si>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</si>
  <si>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</si>
  <si>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</si>
  <si>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</si>
  <si>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</si>
  <si>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</si>
  <si>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</si>
  <si>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</si>
  <si>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</si>
  <si>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</si>
  <si>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</si>
  <si>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</si>
  <si>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</si>
  <si>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</si>
  <si>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</si>
  <si>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</si>
  <si>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</si>
  <si>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</si>
  <si>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</si>
  <si>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</si>
  <si>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</si>
  <si>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</si>
  <si>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</si>
  <si>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</si>
  <si>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</si>
  <si>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</si>
  <si>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</si>
  <si>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</si>
  <si>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</si>
  <si>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</si>
  <si>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</si>
  <si>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</si>
  <si>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</si>
  <si>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</si>
  <si>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</si>
  <si>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</si>
  <si>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</si>
  <si>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</si>
  <si>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</si>
  <si>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</si>
  <si>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</si>
  <si>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</si>
  <si>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</si>
  <si>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</si>
  <si>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</si>
  <si>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</si>
  <si>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</si>
  <si>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</si>
  <si>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</si>
  <si>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</si>
  <si>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</si>
  <si>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</si>
  <si>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</si>
  <si>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</si>
  <si>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</si>
  <si>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</si>
  <si>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</si>
  <si>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</si>
  <si>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</si>
  <si>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</si>
  <si>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</si>
  <si>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</si>
  <si>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</si>
  <si>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</si>
  <si>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</si>
  <si>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</si>
  <si>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</si>
  <si>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</si>
  <si>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</si>
  <si>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</si>
  <si>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</si>
  <si>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</si>
  <si>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</si>
  <si>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</si>
  <si>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</si>
  <si>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</si>
  <si>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</si>
  <si>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</si>
  <si>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</si>
  <si>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</si>
  <si>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</si>
  <si>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</si>
  <si>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</si>
  <si>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</si>
  <si>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</si>
  <si>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</si>
  <si>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</si>
  <si>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</si>
  <si>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</si>
  <si>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</si>
  <si>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</si>
  <si>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</si>
  <si>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</si>
  <si>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</si>
  <si>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</si>
  <si>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</si>
  <si>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</si>
  <si>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</si>
  <si>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</si>
  <si>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</si>
  <si>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</si>
  <si>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</si>
  <si>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</si>
  <si>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</si>
  <si>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</si>
  <si>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</si>
  <si>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</si>
  <si>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</si>
  <si>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</si>
  <si>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</si>
  <si>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</si>
  <si>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</si>
  <si>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</si>
  <si>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</si>
  <si>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</si>
  <si>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</si>
  <si>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</si>
  <si>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</si>
  <si>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</si>
  <si>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</si>
  <si>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</si>
  <si>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</si>
  <si>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</si>
  <si>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</si>
  <si>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</si>
  <si>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</si>
  <si>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</si>
  <si>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</si>
  <si>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</si>
  <si>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</si>
  <si>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</si>
  <si>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</si>
  <si>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</si>
  <si>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</si>
  <si>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</si>
  <si>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</si>
  <si>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</si>
  <si>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</si>
  <si>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</si>
  <si>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</si>
  <si>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</si>
  <si>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</si>
  <si>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</si>
  <si>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</si>
  <si>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</si>
  <si>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</si>
  <si>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</si>
  <si>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</si>
  <si>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</si>
  <si>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</si>
  <si>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</si>
  <si>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</si>
  <si>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</si>
  <si>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</si>
  <si>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</si>
  <si>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</si>
  <si>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</si>
  <si>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</si>
  <si>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</si>
  <si>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</si>
  <si>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</si>
  <si>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</si>
  <si>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</si>
  <si>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</si>
  <si>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</si>
  <si>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</si>
  <si>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</si>
  <si>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</si>
  <si>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</si>
  <si>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</si>
  <si>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</si>
  <si>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</si>
  <si>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</si>
  <si>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</si>
  <si>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</si>
  <si>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</si>
  <si>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</si>
  <si>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</si>
  <si>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</si>
  <si>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</si>
  <si>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</si>
  <si>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</si>
  <si>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</si>
  <si>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</si>
  <si>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</si>
  <si>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</si>
  <si>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</si>
  <si>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</si>
  <si>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</si>
  <si>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</si>
  <si>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</si>
  <si>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</si>
  <si>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</si>
  <si>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</si>
  <si>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</si>
  <si>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</si>
  <si>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</si>
  <si>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</si>
  <si>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</si>
  <si>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</si>
  <si>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</si>
  <si>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</si>
  <si>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</si>
  <si>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</si>
  <si>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</si>
  <si>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</si>
  <si>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</si>
  <si>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</si>
  <si>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</si>
  <si>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</si>
  <si>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</si>
  <si>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</si>
  <si>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</si>
  <si>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</si>
  <si>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</si>
  <si>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</si>
  <si>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</si>
  <si>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</si>
  <si>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</si>
  <si>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</si>
  <si>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</si>
  <si>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</si>
  <si>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</si>
  <si>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</si>
  <si>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</si>
  <si>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</si>
  <si>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</si>
  <si>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</si>
  <si>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</si>
  <si>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</si>
  <si>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</si>
  <si>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</si>
  <si>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</si>
  <si>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</si>
  <si>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</si>
  <si>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</si>
  <si>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</si>
  <si>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</si>
  <si>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</si>
  <si>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</si>
  <si>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</si>
  <si>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</si>
  <si>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</si>
  <si>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</si>
  <si>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</si>
  <si>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</si>
  <si>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</si>
  <si>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</si>
  <si>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</si>
  <si>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</si>
  <si>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</si>
  <si>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</si>
  <si>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</si>
  <si>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</si>
  <si>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</si>
  <si>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</si>
  <si>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</si>
  <si>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</si>
  <si>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</si>
  <si>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</si>
  <si>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</si>
  <si>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</si>
  <si>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</si>
  <si>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</si>
  <si>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</si>
  <si>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</si>
  <si>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</si>
  <si>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</si>
  <si>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</si>
  <si>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</si>
  <si>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</si>
  <si>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</si>
  <si>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</si>
  <si>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</si>
  <si>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</si>
  <si>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</si>
  <si>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</si>
  <si>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</si>
  <si>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</si>
  <si>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</si>
  <si>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</si>
  <si>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</si>
  <si>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</si>
  <si>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</si>
  <si>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</si>
  <si>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</si>
  <si>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</si>
  <si>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</si>
  <si>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</si>
  <si>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</si>
  <si>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</si>
  <si>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</si>
  <si>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</si>
  <si>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</si>
  <si>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</si>
  <si>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</si>
  <si>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</si>
  <si>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</si>
  <si>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</si>
  <si>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</si>
  <si>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</si>
  <si>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</si>
  <si>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</si>
  <si>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</si>
  <si>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</si>
  <si>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</si>
  <si>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</si>
  <si>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</si>
  <si>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</si>
  <si>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</si>
  <si>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</si>
  <si>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</si>
  <si>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</si>
  <si>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</si>
  <si>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</si>
  <si>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</si>
  <si>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</si>
  <si>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</si>
  <si>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</si>
  <si>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</si>
  <si>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</si>
  <si>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</si>
  <si>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</si>
  <si>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</si>
  <si>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</si>
  <si>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</si>
  <si>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</si>
  <si>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</si>
  <si>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</si>
  <si>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</si>
  <si>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</si>
  <si>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</si>
  <si>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</si>
  <si>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</si>
  <si>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</si>
  <si>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</si>
  <si>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</si>
  <si>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</si>
  <si>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</si>
  <si>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</si>
  <si>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</si>
  <si>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</si>
  <si>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</si>
  <si>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</si>
  <si>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</si>
  <si>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</si>
  <si>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</si>
  <si>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</si>
  <si>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</si>
  <si>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</si>
  <si>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</si>
  <si>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</si>
  <si>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</si>
  <si>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</si>
  <si>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</si>
  <si>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</si>
  <si>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</si>
  <si>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</si>
  <si>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</si>
  <si>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</si>
  <si>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</si>
  <si>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</si>
  <si>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</si>
  <si>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</si>
  <si>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</si>
  <si>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</si>
  <si>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</si>
  <si>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</si>
  <si>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</si>
  <si>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</si>
  <si>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</si>
  <si>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</si>
  <si>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</si>
  <si>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</si>
  <si>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</si>
  <si>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</si>
  <si>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</si>
  <si>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</si>
  <si>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</si>
  <si>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</si>
  <si>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</si>
  <si>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</si>
  <si>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</si>
  <si>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</si>
  <si>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</si>
  <si>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</si>
  <si>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</si>
  <si>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</si>
  <si>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</si>
  <si>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</si>
  <si>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</si>
  <si>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</si>
  <si>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</si>
  <si>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</si>
  <si>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</si>
  <si>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</si>
  <si>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</si>
  <si>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</si>
  <si>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</si>
  <si>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</si>
  <si>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</si>
  <si>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</si>
  <si>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</si>
  <si>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</si>
  <si>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</si>
  <si>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</si>
  <si>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</si>
  <si>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</si>
  <si>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</si>
  <si>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</si>
  <si>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</si>
  <si>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</si>
  <si>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</si>
  <si>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</si>
  <si>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</si>
  <si>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</si>
  <si>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</si>
  <si>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</si>
  <si>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</si>
  <si>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</si>
  <si>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</si>
  <si>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</si>
  <si>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</si>
  <si>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</si>
  <si>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</si>
  <si>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</si>
  <si>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</si>
  <si>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</si>
  <si>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</si>
  <si>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</si>
  <si>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</si>
  <si>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</si>
  <si>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</si>
  <si>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</si>
  <si>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</si>
  <si>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</si>
  <si>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</si>
  <si>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</si>
  <si>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</si>
  <si>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</si>
  <si>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</si>
  <si>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</si>
  <si>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</si>
  <si>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</si>
  <si>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</si>
  <si>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</si>
  <si>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</si>
  <si>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</si>
  <si>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</si>
  <si>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</si>
  <si>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</si>
  <si>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</si>
  <si>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</si>
  <si>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</si>
  <si>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</si>
  <si>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</si>
  <si>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</si>
  <si>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</si>
  <si>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</si>
  <si>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</si>
  <si>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</si>
  <si>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</si>
  <si>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</si>
  <si>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</si>
  <si>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</si>
  <si>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</si>
  <si>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</si>
  <si>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</si>
  <si>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</si>
  <si>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</si>
  <si>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</si>
  <si>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</si>
  <si>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</si>
  <si>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</si>
  <si>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</si>
  <si>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</si>
  <si>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</si>
  <si>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</si>
  <si>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</si>
  <si>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</si>
  <si>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</si>
  <si>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</si>
  <si>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</si>
  <si>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</si>
  <si>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</si>
  <si>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</si>
  <si>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</si>
  <si>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</si>
  <si>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</si>
  <si>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</si>
  <si>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</si>
  <si>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</si>
  <si>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</si>
  <si>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</si>
  <si>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</si>
  <si>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</si>
  <si>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</si>
  <si>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</si>
  <si>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</si>
  <si>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</si>
  <si>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</si>
  <si>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</si>
  <si>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</si>
  <si>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</si>
  <si>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</si>
  <si>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</si>
  <si>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</si>
  <si>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</si>
  <si>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</si>
  <si>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</si>
  <si>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</si>
  <si>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</si>
  <si>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</si>
  <si>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</si>
  <si>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</si>
  <si>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</si>
  <si>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</si>
  <si>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</si>
  <si>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</si>
  <si>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</si>
  <si>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</si>
  <si>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</si>
  <si>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</si>
  <si>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</si>
  <si>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</si>
  <si>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</si>
  <si>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</si>
  <si>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</si>
  <si>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</si>
  <si>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</si>
  <si>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</si>
  <si>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</si>
  <si>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</si>
  <si>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</si>
  <si>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</si>
  <si>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</si>
  <si>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</si>
  <si>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</si>
  <si>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</si>
  <si>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</si>
  <si>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</si>
  <si>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</si>
  <si>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</si>
  <si>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</si>
  <si>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</si>
  <si>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</si>
  <si>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</si>
  <si>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</si>
  <si>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</si>
  <si>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</si>
  <si>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</si>
  <si>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</si>
  <si>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</si>
  <si>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</si>
  <si>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</si>
  <si>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</si>
  <si>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</si>
  <si>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</si>
  <si>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</si>
  <si>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</si>
  <si>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</si>
  <si>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</si>
  <si>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</si>
  <si>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</si>
  <si>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</si>
  <si>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</si>
  <si>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</si>
  <si>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</si>
  <si>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</si>
  <si>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</si>
  <si>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</si>
  <si>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</si>
  <si>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</si>
  <si>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</si>
  <si>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</si>
  <si>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</si>
  <si>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</si>
  <si>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</si>
  <si>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</si>
  <si>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</si>
  <si>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</si>
  <si>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</si>
  <si>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</si>
  <si>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</si>
  <si>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</si>
  <si>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</si>
  <si>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</si>
  <si>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</si>
  <si>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</si>
  <si>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</si>
  <si>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</si>
  <si>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</si>
  <si>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</si>
  <si>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</si>
  <si>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</si>
  <si>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</si>
  <si>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</si>
  <si>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</si>
  <si>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</si>
  <si>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</si>
  <si>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</si>
  <si>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</si>
  <si>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</si>
  <si>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</si>
  <si>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</si>
  <si>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</si>
  <si>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</si>
  <si>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</si>
  <si>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</si>
  <si>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</si>
  <si>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</si>
  <si>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</si>
  <si>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</si>
  <si>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</si>
  <si>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</si>
  <si>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</si>
  <si>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</si>
  <si>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</si>
  <si>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</si>
  <si>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</si>
  <si>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</si>
  <si>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</si>
  <si>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</si>
  <si>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</si>
  <si>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</si>
  <si>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</si>
  <si>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</si>
  <si>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</si>
  <si>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</si>
  <si>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</si>
  <si>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</si>
  <si>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</si>
  <si>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</si>
  <si>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</si>
  <si>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</si>
  <si>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</si>
  <si>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</si>
  <si>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</si>
  <si>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</si>
  <si>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</si>
  <si>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</si>
  <si>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</si>
  <si>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</si>
  <si>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</si>
  <si>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</si>
  <si>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</si>
  <si>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</si>
  <si>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</si>
  <si>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</si>
  <si>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</si>
  <si>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</si>
  <si>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</si>
  <si>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</si>
  <si>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</si>
  <si>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</si>
  <si>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</si>
  <si>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</si>
  <si>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</si>
  <si>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</si>
  <si>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</si>
  <si>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</si>
  <si>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</si>
  <si>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</si>
  <si>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</si>
  <si>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</si>
  <si>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</si>
  <si>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</si>
  <si>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</si>
  <si>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</si>
  <si>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</si>
  <si>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</si>
  <si>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</si>
  <si>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</si>
  <si>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</si>
  <si>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</si>
  <si>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</si>
  <si>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</si>
  <si>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</si>
  <si>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</si>
  <si>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</si>
  <si>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</si>
  <si>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</si>
  <si>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</si>
  <si>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</si>
  <si>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</si>
  <si>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</si>
  <si>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</si>
  <si>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</si>
  <si>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</si>
  <si>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</si>
  <si>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</si>
  <si>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</si>
  <si>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</si>
  <si>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</si>
  <si>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</si>
  <si>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</si>
  <si>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</si>
  <si>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</si>
  <si>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</si>
  <si>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</si>
  <si>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</si>
  <si>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</si>
  <si>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</si>
  <si>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</si>
  <si>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</si>
  <si>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</si>
  <si>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</si>
  <si>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</si>
  <si>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</si>
  <si>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</si>
  <si>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</si>
  <si>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</si>
  <si>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</si>
  <si>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</si>
  <si>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</si>
  <si>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</si>
  <si>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</si>
  <si>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</si>
  <si>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</si>
  <si>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</si>
  <si>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</si>
  <si>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</si>
  <si>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</si>
  <si>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</si>
  <si>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</si>
  <si>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</si>
  <si>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</si>
  <si>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</si>
  <si>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</si>
  <si>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</si>
  <si>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</si>
  <si>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</si>
  <si>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</si>
  <si>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</si>
  <si>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</si>
  <si>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</si>
  <si>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</si>
  <si>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</si>
  <si>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</si>
  <si>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</si>
  <si>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</si>
  <si>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</si>
  <si>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</si>
  <si>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</si>
  <si>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</si>
  <si>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</si>
  <si>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</si>
  <si>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</si>
  <si>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</si>
  <si>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</si>
  <si>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</si>
  <si>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</si>
  <si>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</si>
  <si>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</si>
  <si>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</si>
  <si>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</si>
  <si>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</si>
  <si>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</si>
  <si>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</si>
  <si>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</si>
  <si>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</si>
  <si>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</si>
  <si>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</si>
  <si>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</si>
  <si>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</si>
  <si>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</si>
  <si>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</si>
  <si>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</si>
  <si>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</si>
  <si>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</si>
  <si>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</si>
  <si>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</si>
  <si>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</si>
  <si>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</si>
  <si>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</si>
  <si>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</si>
  <si>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</si>
  <si>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</si>
  <si>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</si>
  <si>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</si>
  <si>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</si>
  <si>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</si>
  <si>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</si>
  <si>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</si>
  <si>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</si>
  <si>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</si>
  <si>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</si>
  <si>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</si>
  <si>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</si>
  <si>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</si>
  <si>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</si>
  <si>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</si>
  <si>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</si>
  <si>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</si>
  <si>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</si>
  <si>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</si>
  <si>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</si>
  <si>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</si>
  <si>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</si>
  <si>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</si>
  <si>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</si>
  <si>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</si>
  <si>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</si>
  <si>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</si>
  <si>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</si>
  <si>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</si>
  <si>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</si>
  <si>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</si>
  <si>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</si>
  <si>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</si>
  <si>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</si>
  <si>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</si>
  <si>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</si>
  <si>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</si>
  <si>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</si>
  <si>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</si>
  <si>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</si>
  <si>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</si>
  <si>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</si>
  <si>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</si>
  <si>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</si>
  <si>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</si>
  <si>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</si>
  <si>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</si>
  <si>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</si>
  <si>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</si>
  <si>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</si>
  <si>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</si>
  <si>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</si>
  <si>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</si>
  <si>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</si>
  <si>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</si>
  <si>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</si>
  <si>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</si>
  <si>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</si>
  <si>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</si>
  <si>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</si>
  <si>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</si>
  <si>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</si>
  <si>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</si>
  <si>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</si>
  <si>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</si>
  <si>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</si>
  <si>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</si>
  <si>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</si>
  <si>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</si>
  <si>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</si>
  <si>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</si>
  <si>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</si>
  <si>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</si>
  <si>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</si>
  <si>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</si>
  <si>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</si>
  <si>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</si>
  <si>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</si>
  <si>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</si>
  <si>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</si>
  <si>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</si>
  <si>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</si>
  <si>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</si>
  <si>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</si>
  <si>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</si>
  <si>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</si>
  <si>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</si>
  <si>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</si>
  <si>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</si>
  <si>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</si>
  <si>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</si>
  <si>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</si>
  <si>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</si>
  <si>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</si>
  <si>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</si>
  <si>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</si>
  <si>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</si>
  <si>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</si>
  <si>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</si>
  <si>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</si>
  <si>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</si>
  <si>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</si>
  <si>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</si>
  <si>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</si>
  <si>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</si>
  <si>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</si>
  <si>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</si>
  <si>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</si>
  <si>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</si>
  <si>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</si>
  <si>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</si>
  <si>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</si>
  <si>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</si>
  <si>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</si>
  <si>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</si>
  <si>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</si>
  <si>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</si>
  <si>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</si>
  <si>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</si>
  <si>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</si>
  <si>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</si>
  <si>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</si>
  <si>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</si>
  <si>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</si>
  <si>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</si>
  <si>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</si>
  <si>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</si>
  <si>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</si>
  <si>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</si>
  <si>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</si>
  <si>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</si>
  <si>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</si>
  <si>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</si>
  <si>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</si>
  <si>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</si>
  <si>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</si>
  <si>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</si>
  <si>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</si>
  <si>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</si>
  <si>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</si>
  <si>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</si>
  <si>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</si>
  <si>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</si>
  <si>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</si>
  <si>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</si>
  <si>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</si>
  <si>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</si>
  <si>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</si>
  <si>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</si>
  <si>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</si>
  <si>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</si>
  <si>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</si>
  <si>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</si>
  <si>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</si>
  <si>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</si>
  <si>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</si>
  <si>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</si>
  <si>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</si>
  <si>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</si>
  <si>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</si>
  <si>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</si>
  <si>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</si>
  <si>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</si>
  <si>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</si>
  <si>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</si>
  <si>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</si>
  <si>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</si>
  <si>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</si>
  <si>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</si>
  <si>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</si>
  <si>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</si>
  <si>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</si>
  <si>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</si>
  <si>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</si>
  <si>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</si>
  <si>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</si>
  <si>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</si>
  <si>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</si>
  <si>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</si>
  <si>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</si>
  <si>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</si>
  <si>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</si>
  <si>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</si>
  <si>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</si>
  <si>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</si>
  <si>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</si>
  <si>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</si>
  <si>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</si>
  <si>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</si>
  <si>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</si>
  <si>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</si>
  <si>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</si>
  <si>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</si>
  <si>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</si>
  <si>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</si>
  <si>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</si>
  <si>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</si>
  <si>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</si>
  <si>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</si>
  <si>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</si>
  <si>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</si>
  <si>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</si>
  <si>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</si>
  <si>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</si>
  <si>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</si>
  <si>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</si>
  <si>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</si>
  <si>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</si>
  <si>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</si>
  <si>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</si>
  <si>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</si>
  <si>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</si>
  <si>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</si>
  <si>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</si>
  <si>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</si>
  <si>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</si>
  <si>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</si>
  <si>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</si>
  <si>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</si>
  <si>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</si>
  <si>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</si>
  <si>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</si>
  <si>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</si>
  <si>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</si>
  <si>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</si>
  <si>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</si>
  <si>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</si>
  <si>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</si>
  <si>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</si>
  <si>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</si>
  <si>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</si>
  <si>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</si>
  <si>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</si>
  <si>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</si>
  <si>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</si>
  <si>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</si>
  <si>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</si>
  <si>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</si>
  <si>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</si>
  <si>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</si>
  <si>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</si>
  <si>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</si>
  <si>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</si>
  <si>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</si>
  <si>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</si>
  <si>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</si>
  <si>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</si>
  <si>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</si>
  <si>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</si>
  <si>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</si>
  <si>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</si>
  <si>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</si>
  <si>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</si>
  <si>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</si>
  <si>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</si>
  <si>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</si>
  <si>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</si>
  <si>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</si>
  <si>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</si>
  <si>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</si>
  <si>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</si>
  <si>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</si>
  <si>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</si>
  <si>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</si>
  <si>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</si>
  <si>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</si>
  <si>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</si>
  <si>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</si>
  <si>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</si>
  <si>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</si>
  <si>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</si>
  <si>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</si>
  <si>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</si>
  <si>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</si>
  <si>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</si>
  <si>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</si>
  <si>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</si>
  <si>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</si>
  <si>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</si>
  <si>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</si>
  <si>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</si>
  <si>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</si>
  <si>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</si>
  <si>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</si>
  <si>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</si>
  <si>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</si>
  <si>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</si>
  <si>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</si>
  <si>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</si>
  <si>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</si>
  <si>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</si>
  <si>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</si>
  <si>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</si>
  <si>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</si>
  <si>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</si>
  <si>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</si>
  <si>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</si>
  <si>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</si>
  <si>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</si>
  <si>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</si>
  <si>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</si>
  <si>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</si>
  <si>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</si>
  <si>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</si>
  <si>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</si>
  <si>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</si>
  <si>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</si>
  <si>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</si>
  <si>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</si>
  <si>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</si>
  <si>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</si>
  <si>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</si>
  <si>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</si>
  <si>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</si>
  <si>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</si>
  <si>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</si>
  <si>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</si>
  <si>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</si>
  <si>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</si>
  <si>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</si>
  <si>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</si>
  <si>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</si>
  <si>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</si>
  <si>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</si>
  <si>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</si>
  <si>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</si>
  <si>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</si>
  <si>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</si>
  <si>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</si>
  <si>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</si>
  <si>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</si>
  <si>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</si>
  <si>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</si>
  <si>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</si>
  <si>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</si>
  <si>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</si>
  <si>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</si>
  <si>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</si>
  <si>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</si>
  <si>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</si>
  <si>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</si>
  <si>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</si>
  <si>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</si>
  <si>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</si>
  <si>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</si>
  <si>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</si>
  <si>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</si>
  <si>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</si>
  <si>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</si>
  <si>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</si>
  <si>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</si>
  <si>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</si>
  <si>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</si>
  <si>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</si>
  <si>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</si>
  <si>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</si>
  <si>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</si>
  <si>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</si>
  <si>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</si>
  <si>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</si>
  <si>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</si>
  <si>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</si>
  <si>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</si>
  <si>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</si>
  <si>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</si>
  <si>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</si>
  <si>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</si>
  <si>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</si>
  <si>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</si>
  <si>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</si>
  <si>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</si>
  <si>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</si>
  <si>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</si>
  <si>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</si>
  <si>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</si>
  <si>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</si>
  <si>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</si>
  <si>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</si>
  <si>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</si>
  <si>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</si>
  <si>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</si>
  <si>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</si>
  <si>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</si>
  <si>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</si>
  <si>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</si>
  <si>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</si>
  <si>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</si>
  <si>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</si>
  <si>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</si>
  <si>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</si>
  <si>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</si>
  <si>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</si>
  <si>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</si>
  <si>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</si>
  <si>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</si>
  <si>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</si>
  <si>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</si>
  <si>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</si>
  <si>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</si>
  <si>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</si>
  <si>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</si>
  <si>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</si>
  <si>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</si>
  <si>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</si>
  <si>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</si>
  <si>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</si>
  <si>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</si>
  <si>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</si>
  <si>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</si>
  <si>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</si>
  <si>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</si>
  <si>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</si>
  <si>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</si>
  <si>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</si>
  <si>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</si>
  <si>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</si>
  <si>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</si>
  <si>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</si>
  <si>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</si>
  <si>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</si>
  <si>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</si>
  <si>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</si>
  <si>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</si>
  <si>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</si>
  <si>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</si>
  <si>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</si>
  <si>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</si>
  <si>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</si>
  <si>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</si>
  <si>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</si>
  <si>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</si>
  <si>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</si>
  <si>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</si>
  <si>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</si>
  <si>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</si>
  <si>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</si>
  <si>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</si>
  <si>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</si>
  <si>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</si>
  <si>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</si>
  <si>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</si>
  <si>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</si>
  <si>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</si>
  <si>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</si>
  <si>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</si>
  <si>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</si>
  <si>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</si>
  <si>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</si>
  <si>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</si>
  <si>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</si>
  <si>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</si>
  <si>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</si>
  <si>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</si>
  <si>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</si>
  <si>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</si>
  <si>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</si>
  <si>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</si>
  <si>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</si>
  <si>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</si>
  <si>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</si>
  <si>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</si>
  <si>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</si>
  <si>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</si>
  <si>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</si>
  <si>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</si>
  <si>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</si>
  <si>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</si>
  <si>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</si>
  <si>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</si>
  <si>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</si>
  <si>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</si>
  <si>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</si>
  <si>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</si>
  <si>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</si>
  <si>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</si>
  <si>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</si>
  <si>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</si>
  <si>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</si>
  <si>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</si>
  <si>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</si>
  <si>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</si>
  <si>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</si>
  <si>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</si>
  <si>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</si>
  <si>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</si>
  <si>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</si>
  <si>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</si>
  <si>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</si>
  <si>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</si>
  <si>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</si>
  <si>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</si>
  <si>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</si>
  <si>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</si>
  <si>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</si>
  <si>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</si>
  <si>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</si>
  <si>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</si>
  <si>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</si>
  <si>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</si>
  <si>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</si>
  <si>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</si>
  <si>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</si>
  <si>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</si>
  <si>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</si>
  <si>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</si>
  <si>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</si>
  <si>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</si>
  <si>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</si>
  <si>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</si>
  <si>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</si>
  <si>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</si>
  <si>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</si>
  <si>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</si>
  <si>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</si>
  <si>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</si>
  <si>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</si>
  <si>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</si>
  <si>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</si>
  <si>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</si>
  <si>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</si>
  <si>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</si>
  <si>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</si>
  <si>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</si>
  <si>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</si>
  <si>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</si>
  <si>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</si>
  <si>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</si>
  <si>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</si>
  <si>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</si>
  <si>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</si>
  <si>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</si>
  <si>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</si>
  <si>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</si>
  <si>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</si>
  <si>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</si>
  <si>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</si>
  <si>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</si>
  <si>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</si>
  <si>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</si>
  <si>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</si>
  <si>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</si>
  <si>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</si>
  <si>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</si>
  <si>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</si>
  <si>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</si>
  <si>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</si>
  <si>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</si>
  <si>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</si>
  <si>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</si>
  <si>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</si>
  <si>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</si>
  <si>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</si>
  <si>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</si>
  <si>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</si>
  <si>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</si>
  <si>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</si>
  <si>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</si>
  <si>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</si>
  <si>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</si>
  <si>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</si>
  <si>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</si>
  <si>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</si>
  <si>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</si>
  <si>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</si>
  <si>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</si>
  <si>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</si>
  <si>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</si>
  <si>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</si>
  <si>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</si>
  <si>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</si>
  <si>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</si>
  <si>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</si>
  <si>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</si>
  <si>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</si>
  <si>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</si>
  <si>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</si>
  <si>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</si>
  <si>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</si>
  <si>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</si>
  <si>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</si>
  <si>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</si>
  <si>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</si>
  <si>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</si>
  <si>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</si>
  <si>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</si>
  <si>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</si>
  <si>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</si>
  <si>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</si>
  <si>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</si>
  <si>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</si>
  <si>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</si>
  <si>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</si>
  <si>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</si>
  <si>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</si>
  <si>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</si>
  <si>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</si>
  <si>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</si>
  <si>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</si>
  <si>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</si>
  <si>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</si>
  <si>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</si>
  <si>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</si>
  <si>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</si>
  <si>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</si>
  <si>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</si>
  <si>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</si>
  <si>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</si>
  <si>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</si>
  <si>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</si>
  <si>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</si>
  <si>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</si>
  <si>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</si>
  <si>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</si>
  <si>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</si>
  <si>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</si>
  <si>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</si>
  <si>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</si>
  <si>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</si>
  <si>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</si>
  <si>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</si>
  <si>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</si>
  <si>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</si>
  <si>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</si>
  <si>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</si>
  <si>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</si>
  <si>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</si>
  <si>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</si>
  <si>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</si>
  <si>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</si>
  <si>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</si>
  <si>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</si>
  <si>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</si>
  <si>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</si>
  <si>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</si>
  <si>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</si>
  <si>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</si>
  <si>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</si>
  <si>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</si>
  <si>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</si>
  <si>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</si>
  <si>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</si>
  <si>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</si>
  <si>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</si>
  <si>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</si>
  <si>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</si>
  <si>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</si>
  <si>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</si>
  <si>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</si>
  <si>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</si>
  <si>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</si>
  <si>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</si>
  <si>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</si>
  <si>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</si>
  <si>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</si>
  <si>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</si>
  <si>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</si>
  <si>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</si>
  <si>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</si>
  <si>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</si>
  <si>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</si>
  <si>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</si>
  <si>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</si>
  <si>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</si>
  <si>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</si>
  <si>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</si>
  <si>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</si>
  <si>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</si>
  <si>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</si>
  <si>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</si>
  <si>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</si>
  <si>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</si>
  <si>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</si>
  <si>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</si>
  <si>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</si>
  <si>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</si>
  <si>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</si>
  <si>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</si>
  <si>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</si>
  <si>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</si>
  <si>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</si>
  <si>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</si>
  <si>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</si>
  <si>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</si>
  <si>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</si>
  <si>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</si>
  <si>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</si>
  <si>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</si>
  <si>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</si>
  <si>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</si>
  <si>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</si>
  <si>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</si>
  <si>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</si>
  <si>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</si>
  <si>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</si>
  <si>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</si>
  <si>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</si>
  <si>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</si>
  <si>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</si>
  <si>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</si>
  <si>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</si>
  <si>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</si>
  <si>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</si>
  <si>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</si>
  <si>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</si>
  <si>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</si>
  <si>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</si>
  <si>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</si>
  <si>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</si>
  <si>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</si>
  <si>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</si>
  <si>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</si>
  <si>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</si>
  <si>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</si>
  <si>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</si>
  <si>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</si>
  <si>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</si>
  <si>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</si>
  <si>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</si>
  <si>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</si>
  <si>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</si>
  <si>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</si>
  <si>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</si>
  <si>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</si>
  <si>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</si>
  <si>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</si>
  <si>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</si>
  <si>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</si>
  <si>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</si>
  <si>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</si>
  <si>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</si>
  <si>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</si>
  <si>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</si>
  <si>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</si>
  <si>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</si>
  <si>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</si>
  <si>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</si>
  <si>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</si>
  <si>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</si>
  <si>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</si>
  <si>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</si>
  <si>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</si>
  <si>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</si>
  <si>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</si>
  <si>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</si>
  <si>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</si>
  <si>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</si>
  <si>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</si>
  <si>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</si>
  <si>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</si>
  <si>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</si>
  <si>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</si>
  <si>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</si>
  <si>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</si>
  <si>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</si>
  <si>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</si>
  <si>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</si>
  <si>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</si>
  <si>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</si>
  <si>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</si>
  <si>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</si>
  <si>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</si>
  <si>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</si>
  <si>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</si>
  <si>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</si>
  <si>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</si>
  <si>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</si>
  <si>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</si>
  <si>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</si>
  <si>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</si>
  <si>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</si>
  <si>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</si>
  <si>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</si>
  <si>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</si>
  <si>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</si>
  <si>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</si>
  <si>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</si>
  <si>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</si>
  <si>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</si>
  <si>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</si>
  <si>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</si>
  <si>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</si>
  <si>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</si>
  <si>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</si>
  <si>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</si>
  <si>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</si>
  <si>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</si>
  <si>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</si>
  <si>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</si>
  <si>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</si>
  <si>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</si>
  <si>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</si>
  <si>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</si>
  <si>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</si>
  <si>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</si>
  <si>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</si>
  <si>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</si>
  <si>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</si>
  <si>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</si>
  <si>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</si>
  <si>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</si>
  <si>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</si>
  <si>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</si>
  <si>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</si>
  <si>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</si>
  <si>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</si>
  <si>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</si>
  <si>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</si>
  <si>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</si>
  <si>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</si>
  <si>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</si>
  <si>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</si>
  <si>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</si>
  <si>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</si>
  <si>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</si>
  <si>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</si>
  <si>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</si>
  <si>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</si>
  <si>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</si>
  <si>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</si>
  <si>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</si>
  <si>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</si>
  <si>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</si>
  <si>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</si>
  <si>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</si>
  <si>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</si>
  <si>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</si>
  <si>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</si>
  <si>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</si>
  <si>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</si>
  <si>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</si>
  <si>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</si>
  <si>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</si>
  <si>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</si>
  <si>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</si>
  <si>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</si>
  <si>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</si>
  <si>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</si>
  <si>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</si>
  <si>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</si>
  <si>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</si>
  <si>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</si>
  <si>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</si>
  <si>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</si>
  <si>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</si>
  <si>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</si>
  <si>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</si>
  <si>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</si>
  <si>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</si>
  <si>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</si>
  <si>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</si>
  <si>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</si>
  <si>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</si>
  <si>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</si>
  <si>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</si>
  <si>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</si>
  <si>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</si>
  <si>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</si>
  <si>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</si>
  <si>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</si>
  <si>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</si>
  <si>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</si>
  <si>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</si>
  <si>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</si>
  <si>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</si>
  <si>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</si>
  <si>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</si>
  <si>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</si>
  <si>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</si>
  <si>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</si>
  <si>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</si>
  <si>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</si>
  <si>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</si>
  <si>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</si>
  <si>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</si>
  <si>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</si>
  <si>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</si>
  <si>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</si>
  <si>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</si>
  <si>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</si>
  <si>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</si>
  <si>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</si>
  <si>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</si>
  <si>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</si>
  <si>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</si>
  <si>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</si>
  <si>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</si>
  <si>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</si>
  <si>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</si>
  <si>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</si>
  <si>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</si>
  <si>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</si>
  <si>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</si>
  <si>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</si>
  <si>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</si>
  <si>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</si>
  <si>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</si>
  <si>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</si>
  <si>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</si>
  <si>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</si>
  <si>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</si>
  <si>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</si>
  <si>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</si>
  <si>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</si>
  <si>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</si>
  <si>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</si>
  <si>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</si>
  <si>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</si>
  <si>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</si>
  <si>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</si>
  <si>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</si>
  <si>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</si>
  <si>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</si>
  <si>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</si>
  <si>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</si>
  <si>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</si>
  <si>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</si>
  <si>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</si>
  <si>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</si>
  <si>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</si>
  <si>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</si>
  <si>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</si>
  <si>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</si>
  <si>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</si>
  <si>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</si>
  <si>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</si>
  <si>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</si>
  <si>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</si>
  <si>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</si>
  <si>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</si>
  <si>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</si>
  <si>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</si>
  <si>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</si>
  <si>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</si>
  <si>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</si>
  <si>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</si>
  <si>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</si>
  <si>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</si>
  <si>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</si>
  <si>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</si>
  <si>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</si>
  <si>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</si>
  <si>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</si>
  <si>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</si>
  <si>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</si>
  <si>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</si>
  <si>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</si>
  <si>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</si>
  <si>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</si>
  <si>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</si>
  <si>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</si>
  <si>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</si>
  <si>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</si>
  <si>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</si>
  <si>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</si>
  <si>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</si>
  <si>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</si>
  <si>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</si>
  <si>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</si>
  <si>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</si>
  <si>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</si>
  <si>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</si>
  <si>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</si>
  <si>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</si>
  <si>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</si>
  <si>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</si>
  <si>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</si>
  <si>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</si>
  <si>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</si>
  <si>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</si>
  <si>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</si>
  <si>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</si>
  <si>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</si>
  <si>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</si>
  <si>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</si>
  <si>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</si>
  <si>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</si>
  <si>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</si>
  <si>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</si>
  <si>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</si>
  <si>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</si>
  <si>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</si>
  <si>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</si>
  <si>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</si>
  <si>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</si>
  <si>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</si>
  <si>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</si>
  <si>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</si>
  <si>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</si>
  <si>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</si>
  <si>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</si>
  <si>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</si>
  <si>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</si>
  <si>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</si>
  <si>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</si>
  <si>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</si>
  <si>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</si>
  <si>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</si>
  <si>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</si>
  <si>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</si>
  <si>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</si>
  <si>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</si>
  <si>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</si>
  <si>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</si>
  <si>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</si>
  <si>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</si>
  <si>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</si>
  <si>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</si>
  <si>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</si>
  <si>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</si>
  <si>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</si>
  <si>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</si>
  <si>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</si>
  <si>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</si>
  <si>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</si>
  <si>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</si>
  <si>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</si>
  <si>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</si>
  <si>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</si>
  <si>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</si>
  <si>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</si>
  <si>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</si>
  <si>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</si>
  <si>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</si>
  <si>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</si>
  <si>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</si>
  <si>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</si>
  <si>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</si>
  <si>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</si>
  <si>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</si>
  <si>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</si>
  <si>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</si>
  <si>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</si>
  <si>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</si>
  <si>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</si>
  <si>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</si>
  <si>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</si>
  <si>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</si>
  <si>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</si>
  <si>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</si>
  <si>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</si>
  <si>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</si>
  <si>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</si>
  <si>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</si>
  <si>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</si>
  <si>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</si>
  <si>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</si>
  <si>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</si>
  <si>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</si>
  <si>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</si>
  <si>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</si>
  <si>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</si>
  <si>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</si>
  <si>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</si>
  <si>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</si>
  <si>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</si>
  <si>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</si>
  <si>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</si>
  <si>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</si>
  <si>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</si>
  <si>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</si>
  <si>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</si>
  <si>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</si>
  <si>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</si>
  <si>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</si>
  <si>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</si>
  <si>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</si>
  <si>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</si>
  <si>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</si>
  <si>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</si>
  <si>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</si>
  <si>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</si>
  <si>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</si>
  <si>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</si>
  <si>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</si>
  <si>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</si>
  <si>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</si>
  <si>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</si>
  <si>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</si>
  <si>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</si>
  <si>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</si>
  <si>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</si>
  <si>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</si>
  <si>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</si>
  <si>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</si>
  <si>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</si>
  <si>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</si>
  <si>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</si>
  <si>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</si>
  <si>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</si>
  <si>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</si>
  <si>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</si>
  <si>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</si>
  <si>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</si>
  <si>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</si>
  <si>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</si>
  <si>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</si>
  <si>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</si>
  <si>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</si>
  <si>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</si>
  <si>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</si>
  <si>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</si>
  <si>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</si>
  <si>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</si>
  <si>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</si>
  <si>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</si>
  <si>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</si>
  <si>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</si>
  <si>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</si>
  <si>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</si>
  <si>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</si>
  <si>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</si>
  <si>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</si>
  <si>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</si>
  <si>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</si>
  <si>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</si>
  <si>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</si>
  <si>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</si>
  <si>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</si>
  <si>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</si>
  <si>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</si>
  <si>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</si>
  <si>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</si>
  <si>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</si>
  <si>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</si>
  <si>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</si>
  <si>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</si>
  <si>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</si>
  <si>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</si>
  <si>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</si>
  <si>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</si>
  <si>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</si>
  <si>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</si>
  <si>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</si>
  <si>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</si>
  <si>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</si>
  <si>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</si>
  <si>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</si>
  <si>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</si>
  <si>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</si>
  <si>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</si>
  <si>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</si>
  <si>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</si>
  <si>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</si>
  <si>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</si>
  <si>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</si>
  <si>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</si>
  <si>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</si>
  <si>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</si>
  <si>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</si>
  <si>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</si>
  <si>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</si>
  <si>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</si>
  <si>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</si>
  <si>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</si>
  <si>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</si>
  <si>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</si>
  <si>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</si>
  <si>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</si>
  <si>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</si>
  <si>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</si>
  <si>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</si>
  <si>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</si>
  <si>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</si>
  <si>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</si>
  <si>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</si>
  <si>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</si>
  <si>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</si>
  <si>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</si>
  <si>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</si>
  <si>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</si>
  <si>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</si>
  <si>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</si>
  <si>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</si>
  <si>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</si>
  <si>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</si>
  <si>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</si>
  <si>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</si>
  <si>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</si>
  <si>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</si>
  <si>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</si>
  <si>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</si>
  <si>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</si>
  <si>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</si>
  <si>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</si>
  <si>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</si>
  <si>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</si>
  <si>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</si>
  <si>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</si>
  <si>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</si>
  <si>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</si>
  <si>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</si>
  <si>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</si>
  <si>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</si>
  <si>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</si>
  <si>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</si>
  <si>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</si>
  <si>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</si>
  <si>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</si>
  <si>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</si>
  <si>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</si>
  <si>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</si>
  <si>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</si>
  <si>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</si>
  <si>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</si>
  <si>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</si>
  <si>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</si>
  <si>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</si>
  <si>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</si>
  <si>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</si>
  <si>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</si>
  <si>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</si>
  <si>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</si>
  <si>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</si>
  <si>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</si>
  <si>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</si>
  <si>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</si>
  <si>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</si>
  <si>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</si>
  <si>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</si>
  <si>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</si>
  <si>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</si>
  <si>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</si>
  <si>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</si>
  <si>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</si>
  <si>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</si>
  <si>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</si>
  <si>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</si>
  <si>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</si>
  <si>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</si>
  <si>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</si>
  <si>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</si>
  <si>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</si>
  <si>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</si>
  <si>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</si>
  <si>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</si>
  <si>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</si>
  <si>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</si>
  <si>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</si>
  <si>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</si>
  <si>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</si>
  <si>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</si>
  <si>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</si>
  <si>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</si>
  <si>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</si>
  <si>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</si>
  <si>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</si>
  <si>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</si>
  <si>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</si>
  <si>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</si>
  <si>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</si>
  <si>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</si>
  <si>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</si>
  <si>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</si>
  <si>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</si>
  <si>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</si>
  <si>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</si>
  <si>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</si>
  <si>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</si>
  <si>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</si>
  <si>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</si>
  <si>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</si>
  <si>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</si>
  <si>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</si>
  <si>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</si>
  <si>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</si>
  <si>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</si>
  <si>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</si>
  <si>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</si>
  <si>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</si>
  <si>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</si>
  <si>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</si>
  <si>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</si>
  <si>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</si>
  <si>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</si>
  <si>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</si>
  <si>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</si>
  <si>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</si>
  <si>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</si>
  <si>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</si>
  <si>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</si>
  <si>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</si>
  <si>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</si>
  <si>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</si>
  <si>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</si>
  <si>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</si>
  <si>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</si>
  <si>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</si>
  <si>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</si>
  <si>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</si>
  <si>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</si>
  <si>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</si>
  <si>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</si>
  <si>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</si>
  <si>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</si>
  <si>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</si>
  <si>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</si>
  <si>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</si>
  <si>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</si>
  <si>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</si>
  <si>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</si>
  <si>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</si>
  <si>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</si>
  <si>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</si>
  <si>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</si>
  <si>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</si>
  <si>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</si>
  <si>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</si>
  <si>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</si>
  <si>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</si>
  <si>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</si>
  <si>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</si>
  <si>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</si>
  <si>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</si>
  <si>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</si>
  <si>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</si>
  <si>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</si>
  <si>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</si>
  <si>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</si>
  <si>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</si>
  <si>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</si>
  <si>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</si>
  <si>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</si>
  <si>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</si>
  <si>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</si>
  <si>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</si>
  <si>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</si>
  <si>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</si>
  <si>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</si>
  <si>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</si>
  <si>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</si>
  <si>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</si>
  <si>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</si>
  <si>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</si>
  <si>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</si>
  <si>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</si>
  <si>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</si>
  <si>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</si>
  <si>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</si>
  <si>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</si>
  <si>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</si>
  <si>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</si>
  <si>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</si>
  <si>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</si>
  <si>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</si>
  <si>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</si>
  <si>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</si>
  <si>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</si>
  <si>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</si>
  <si>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</si>
  <si>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</si>
  <si>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</si>
  <si>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</si>
  <si>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</si>
  <si>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</si>
  <si>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</si>
  <si>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</si>
  <si>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</si>
  <si>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</si>
  <si>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</si>
  <si>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</si>
  <si>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</si>
  <si>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</si>
  <si>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</si>
  <si>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</si>
  <si>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</si>
  <si>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</si>
  <si>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</si>
  <si>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</si>
  <si>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</si>
  <si>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</si>
  <si>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</si>
  <si>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</si>
  <si>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</si>
  <si>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</si>
  <si>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</si>
  <si>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</si>
  <si>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</si>
  <si>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</si>
  <si>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</si>
  <si>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</si>
  <si>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</si>
  <si>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</si>
  <si>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</si>
  <si>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</si>
  <si>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</si>
  <si>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</si>
  <si>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</si>
  <si>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</si>
  <si>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</si>
  <si>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</si>
  <si>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</si>
  <si>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</si>
  <si>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</si>
  <si>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</si>
  <si>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</si>
  <si>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</si>
  <si>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</si>
  <si>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</si>
  <si>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</si>
  <si>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</si>
  <si>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</si>
  <si>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</si>
  <si>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</si>
  <si>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</si>
  <si>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</si>
  <si>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</si>
  <si>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</si>
  <si>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</si>
  <si>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</si>
  <si>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</si>
  <si>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</si>
  <si>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</si>
  <si>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</si>
  <si>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</si>
  <si>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</si>
  <si>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</si>
  <si>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</si>
  <si>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</si>
  <si>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</si>
  <si>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</si>
  <si>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</si>
  <si>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</si>
  <si>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</si>
  <si>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</si>
  <si>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</si>
  <si>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</si>
  <si>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</si>
  <si>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</si>
  <si>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</si>
  <si>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</si>
  <si>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</si>
  <si>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</si>
  <si>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</si>
  <si>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</si>
  <si>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</si>
  <si>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</si>
  <si>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</si>
  <si>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</si>
  <si>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</si>
  <si>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</si>
  <si>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</si>
  <si>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</si>
  <si>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</si>
  <si>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</si>
  <si>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</si>
  <si>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</si>
  <si>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</si>
  <si>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</si>
  <si>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</si>
  <si>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</si>
  <si>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</si>
  <si>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</si>
  <si>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</si>
  <si>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</si>
  <si>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</si>
  <si>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</si>
  <si>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</si>
  <si>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</si>
  <si>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</si>
  <si>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</si>
  <si>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</si>
  <si>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</si>
  <si>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</si>
  <si>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</si>
  <si>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</si>
  <si>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</si>
  <si>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</si>
  <si>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</si>
  <si>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</si>
  <si>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</si>
  <si>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</si>
  <si>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</si>
  <si>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</si>
  <si>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</si>
  <si>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</si>
  <si>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</si>
  <si>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</si>
  <si>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</si>
  <si>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</si>
  <si>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</si>
  <si>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</si>
  <si>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</si>
  <si>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</si>
  <si>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</si>
  <si>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</si>
  <si>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</si>
  <si>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</si>
  <si>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</si>
  <si>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</si>
  <si>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</si>
  <si>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</si>
  <si>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</si>
  <si>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</si>
  <si>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</si>
  <si>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</si>
  <si>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</si>
  <si>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</si>
  <si>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</si>
  <si>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</si>
  <si>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</si>
  <si>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</si>
  <si>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</si>
  <si>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</si>
  <si>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</si>
  <si>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</si>
  <si>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</si>
  <si>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</si>
  <si>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</si>
  <si>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</si>
  <si>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</si>
  <si>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</si>
  <si>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</si>
  <si>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</si>
  <si>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</si>
  <si>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</si>
  <si>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</si>
  <si>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</si>
  <si>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</si>
  <si>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</si>
  <si>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</si>
  <si>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</si>
  <si>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</si>
  <si>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</si>
  <si>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</si>
  <si>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</si>
  <si>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</si>
  <si>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</si>
  <si>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</si>
  <si>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</si>
  <si>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</si>
  <si>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</si>
  <si>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</si>
  <si>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</si>
  <si>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</si>
  <si>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</si>
  <si>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</si>
  <si>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</si>
  <si>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</si>
  <si>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</si>
  <si>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</si>
  <si>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</si>
  <si>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</si>
  <si>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</si>
  <si>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</si>
  <si>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</si>
  <si>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</si>
  <si>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</si>
  <si>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</si>
  <si>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</si>
  <si>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</si>
  <si>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</si>
  <si>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</si>
  <si>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</si>
  <si>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</si>
  <si>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</si>
  <si>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</si>
  <si>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</si>
  <si>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</si>
  <si>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</si>
  <si>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</si>
  <si>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</si>
  <si>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</si>
  <si>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</si>
  <si>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</si>
  <si>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</si>
  <si>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</si>
  <si>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</si>
  <si>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</si>
  <si>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</si>
  <si>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</si>
  <si>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</si>
  <si>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</si>
  <si>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</si>
  <si>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</si>
  <si>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</si>
  <si>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</si>
  <si>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</si>
  <si>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</si>
  <si>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</si>
  <si>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</si>
  <si>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</si>
  <si>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</si>
  <si>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</si>
  <si>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</si>
  <si>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</si>
  <si>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</si>
  <si>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</si>
  <si>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</si>
  <si>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</si>
  <si>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</si>
  <si>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</si>
  <si>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</si>
  <si>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</si>
  <si>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</si>
  <si>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</si>
  <si>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</si>
  <si>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</si>
  <si>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</si>
  <si>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</si>
  <si>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</si>
  <si>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</si>
  <si>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</si>
  <si>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</si>
  <si>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</si>
  <si>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</si>
  <si>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</si>
  <si>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</si>
  <si>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</si>
  <si>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</si>
  <si>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</si>
  <si>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</si>
  <si>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</si>
  <si>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</si>
  <si>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</si>
  <si>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</si>
  <si>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</si>
  <si>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</si>
  <si>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</si>
  <si>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</si>
  <si>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</si>
  <si>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</si>
  <si>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</si>
  <si>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</si>
  <si>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</si>
  <si>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</si>
  <si>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</si>
  <si>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</si>
  <si>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</si>
  <si>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</si>
  <si>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</si>
  <si>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</si>
  <si>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</si>
  <si>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</si>
  <si>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</si>
  <si>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</si>
  <si>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</si>
  <si>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</si>
  <si>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</si>
  <si>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</si>
  <si>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</si>
  <si>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</si>
  <si>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</si>
  <si>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</si>
  <si>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</si>
  <si>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</si>
  <si>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</si>
  <si>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</si>
  <si>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</si>
  <si>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</si>
  <si>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</si>
  <si>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</si>
  <si>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</si>
  <si>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</si>
  <si>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</si>
  <si>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</si>
  <si>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</si>
  <si>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</si>
  <si>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</si>
  <si>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</si>
  <si>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</si>
  <si>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</si>
  <si>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</si>
  <si>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</si>
  <si>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</si>
  <si>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</si>
  <si>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</si>
  <si>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</si>
  <si>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</si>
  <si>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</si>
  <si>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</si>
  <si>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</si>
  <si>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</si>
  <si>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</si>
  <si>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</si>
  <si>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</si>
  <si>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</si>
  <si>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</si>
  <si>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</si>
  <si>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</si>
  <si>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</si>
  <si>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</si>
  <si>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</si>
  <si>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</si>
  <si>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</si>
  <si>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</si>
  <si>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</si>
  <si>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</si>
  <si>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</si>
  <si>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</si>
  <si>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</si>
  <si>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</si>
  <si>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</si>
  <si>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</si>
  <si>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</si>
  <si>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</si>
  <si>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</si>
  <si>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</si>
  <si>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</si>
  <si>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</si>
  <si>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</si>
  <si>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</si>
  <si>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</si>
  <si>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</si>
  <si>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</si>
  <si>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</si>
  <si>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</si>
  <si>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</si>
  <si>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</si>
  <si>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</si>
  <si>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</si>
  <si>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</si>
  <si>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</si>
  <si>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</si>
  <si>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</si>
  <si>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</si>
  <si>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</si>
  <si>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</si>
  <si>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</si>
  <si>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</si>
  <si>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</si>
  <si>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</si>
  <si>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</si>
  <si>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</si>
  <si>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</si>
  <si>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</si>
  <si>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</si>
  <si>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</si>
  <si>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</si>
  <si>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</si>
  <si>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</si>
  <si>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</si>
  <si>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</si>
  <si>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</si>
  <si>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</si>
  <si>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</si>
  <si>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</si>
  <si>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</si>
  <si>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</si>
  <si>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</si>
  <si>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</si>
  <si>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</si>
  <si>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</si>
  <si>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</si>
  <si>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</si>
  <si>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</si>
  <si>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</si>
  <si>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</si>
  <si>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</si>
  <si>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</si>
  <si>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</si>
  <si>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</si>
  <si>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</si>
  <si>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</si>
  <si>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</si>
  <si>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</si>
  <si>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</si>
  <si>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</si>
  <si>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</si>
  <si>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</si>
  <si>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</si>
  <si>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</si>
  <si>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</si>
  <si>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</si>
  <si>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</si>
  <si>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</si>
  <si>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</si>
  <si>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</si>
  <si>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</si>
  <si>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</si>
  <si>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</si>
  <si>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</si>
  <si>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</si>
  <si>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</si>
  <si>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</si>
  <si>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</si>
  <si>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</si>
  <si>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</si>
  <si>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</si>
  <si>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</si>
  <si>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</si>
  <si>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</si>
  <si>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</si>
  <si>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</si>
  <si>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</si>
  <si>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</si>
  <si>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</si>
  <si>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</si>
  <si>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</si>
  <si>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</si>
  <si>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</si>
  <si>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</si>
  <si>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</si>
  <si>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</si>
  <si>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</si>
  <si>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</si>
  <si>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</si>
  <si>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</si>
  <si>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</si>
  <si>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</si>
  <si>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</si>
  <si>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</si>
  <si>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</si>
  <si>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</si>
  <si>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</si>
  <si>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</si>
  <si>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</si>
  <si>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</si>
  <si>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</si>
  <si>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</si>
  <si>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</si>
  <si>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</si>
  <si>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</si>
  <si>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</si>
  <si>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</si>
  <si>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</si>
  <si>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</si>
  <si>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</si>
  <si>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</si>
  <si>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</si>
  <si>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</si>
  <si>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</si>
  <si>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</si>
  <si>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</si>
  <si>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</si>
  <si>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</si>
  <si>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</si>
  <si>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</si>
  <si>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</si>
  <si>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</si>
  <si>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</si>
  <si>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</si>
  <si>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</si>
  <si>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</si>
  <si>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</si>
  <si>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</si>
  <si>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</si>
  <si>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</si>
  <si>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</si>
  <si>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</si>
  <si>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</si>
  <si>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</si>
  <si>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</si>
  <si>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</si>
  <si>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</si>
  <si>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</si>
  <si>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</si>
  <si>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</si>
  <si>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</si>
  <si>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</si>
  <si>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</si>
  <si>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</si>
  <si>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</si>
  <si>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</si>
  <si>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</si>
  <si>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</si>
  <si>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</si>
  <si>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</si>
  <si>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</si>
  <si>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</si>
  <si>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</si>
  <si>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</si>
  <si>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</si>
  <si>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</si>
  <si>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</si>
  <si>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</si>
  <si>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</si>
  <si>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</si>
  <si>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</si>
  <si>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</si>
  <si>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</si>
  <si>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</si>
  <si>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</si>
  <si>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</si>
  <si>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</si>
  <si>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</si>
  <si>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</si>
  <si>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</si>
  <si>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</si>
  <si>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</si>
  <si>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</si>
  <si>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</si>
  <si>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</si>
  <si>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</si>
  <si>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</si>
  <si>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</si>
  <si>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</si>
  <si>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</si>
  <si>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</si>
  <si>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</si>
  <si>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</si>
  <si>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</si>
  <si>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</si>
  <si>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</si>
  <si>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</si>
  <si>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</si>
  <si>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</si>
  <si>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</si>
  <si>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</si>
  <si>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</si>
  <si>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</si>
  <si>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</si>
  <si>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</si>
  <si>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</si>
  <si>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</si>
  <si>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</si>
  <si>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</si>
  <si>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</si>
  <si>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</si>
  <si>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</si>
  <si>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</si>
  <si>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</si>
  <si>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</si>
  <si>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</si>
  <si>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</si>
  <si>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</si>
  <si>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</si>
  <si>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</si>
  <si>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</si>
  <si>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</si>
  <si>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</si>
  <si>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</si>
  <si>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</si>
  <si>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</si>
  <si>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</si>
  <si>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</si>
  <si>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</si>
  <si>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</si>
  <si>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</si>
  <si>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</si>
  <si>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</si>
  <si>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</si>
  <si>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</si>
  <si>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</si>
  <si>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</si>
  <si>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</si>
  <si>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</si>
  <si>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</si>
  <si>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</si>
  <si>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</si>
  <si>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</si>
  <si>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</si>
  <si>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</si>
  <si>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</si>
  <si>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</si>
  <si>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</si>
  <si>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</si>
  <si>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</si>
  <si>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</si>
  <si>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</si>
  <si>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</si>
  <si>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</si>
  <si>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</si>
  <si>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</si>
  <si>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</si>
  <si>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</si>
  <si>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</si>
  <si>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</si>
  <si>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</si>
  <si>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</si>
  <si>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</si>
  <si>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</si>
  <si>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</si>
  <si>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</si>
  <si>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</si>
  <si>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</si>
  <si>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</si>
  <si>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</si>
  <si>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</si>
  <si>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</si>
  <si>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</si>
  <si>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</si>
  <si>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</si>
  <si>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</si>
  <si>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</si>
  <si>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</si>
  <si>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</si>
  <si>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</si>
  <si>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</si>
  <si>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</si>
  <si>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</si>
  <si>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</si>
  <si>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</si>
  <si>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</si>
  <si>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</si>
  <si>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</si>
  <si>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</si>
  <si>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</si>
  <si>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</si>
  <si>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</si>
  <si>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</si>
  <si>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</si>
  <si>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</si>
  <si>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</si>
  <si>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</si>
  <si>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</si>
  <si>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</si>
  <si>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</si>
  <si>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</si>
  <si>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</si>
  <si>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</si>
  <si>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</si>
  <si>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</si>
  <si>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</si>
  <si>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</si>
  <si>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</si>
  <si>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</si>
  <si>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</si>
  <si>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</si>
  <si>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</si>
  <si>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</si>
  <si>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</si>
  <si>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</si>
  <si>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</si>
  <si>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</si>
  <si>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</si>
  <si>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</si>
  <si>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</si>
  <si>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</si>
  <si>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</si>
  <si>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</si>
  <si>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</si>
  <si>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</si>
  <si>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</si>
  <si>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</si>
  <si>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</si>
  <si>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</si>
  <si>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</si>
  <si>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</si>
  <si>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</si>
  <si>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</si>
  <si>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</si>
  <si>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</si>
  <si>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</si>
  <si>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</si>
  <si>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</si>
  <si>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</si>
  <si>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</si>
  <si>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</si>
  <si>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</si>
  <si>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</si>
  <si>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</si>
  <si>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</si>
  <si>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</si>
  <si>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</si>
  <si>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</si>
  <si>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</si>
  <si>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</si>
  <si>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</si>
  <si>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</si>
  <si>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</si>
  <si>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</si>
  <si>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</si>
  <si>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</si>
  <si>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</si>
  <si>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</si>
  <si>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</si>
  <si>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</si>
  <si>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</si>
  <si>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</si>
  <si>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</si>
  <si>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</si>
  <si>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</si>
  <si>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</si>
  <si>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</si>
  <si>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</si>
  <si>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</si>
  <si>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</si>
  <si>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</si>
  <si>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</si>
  <si>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</si>
  <si>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</si>
  <si>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</si>
  <si>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</si>
  <si>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</si>
  <si>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</si>
  <si>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</si>
  <si>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</si>
  <si>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</si>
  <si>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</si>
  <si>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</si>
  <si>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</si>
  <si>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</si>
  <si>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</si>
  <si>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</si>
  <si>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</si>
  <si>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</si>
  <si>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</si>
  <si>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</si>
  <si>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</si>
  <si>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</si>
  <si>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</si>
  <si>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</si>
  <si>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</si>
  <si>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</si>
  <si>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</si>
  <si>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</si>
  <si>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</si>
  <si>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</si>
  <si>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</si>
  <si>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</si>
  <si>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</si>
  <si>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</si>
  <si>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</si>
  <si>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</si>
  <si>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</si>
  <si>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</si>
  <si>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</si>
  <si>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</si>
  <si>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</si>
  <si>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</si>
  <si>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</si>
  <si>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</si>
  <si>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</si>
  <si>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</si>
  <si>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</si>
  <si>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</si>
  <si>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</si>
  <si>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</si>
  <si>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</si>
  <si>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</si>
  <si>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</si>
  <si>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</si>
  <si>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</si>
  <si>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</si>
  <si>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</si>
  <si>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</si>
  <si>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</si>
  <si>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</si>
  <si>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</si>
  <si>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</si>
  <si>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</si>
  <si>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</si>
  <si>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</si>
  <si>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</si>
  <si>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</si>
  <si>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</si>
  <si>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</si>
  <si>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</si>
  <si>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</si>
  <si>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</si>
  <si>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</si>
  <si>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</si>
  <si>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</si>
  <si>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</si>
  <si>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</si>
  <si>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</si>
  <si>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</si>
  <si>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</si>
  <si>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</si>
  <si>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</si>
  <si>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</si>
  <si>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</si>
  <si>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</si>
  <si>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</si>
  <si>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</si>
  <si>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</si>
  <si>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</si>
  <si>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</si>
  <si>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</si>
  <si>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</si>
  <si>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</si>
  <si>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</si>
  <si>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</si>
  <si>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</si>
  <si>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</si>
  <si>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</si>
  <si>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</si>
  <si>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</si>
  <si>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</si>
  <si>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</si>
  <si>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</si>
  <si>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</si>
  <si>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</si>
  <si>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</si>
  <si>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</si>
  <si>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</si>
  <si>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</si>
  <si>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</si>
  <si>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</si>
  <si>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</si>
  <si>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</si>
  <si>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</si>
  <si>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</si>
  <si>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</si>
  <si>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</si>
  <si>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</si>
  <si>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</si>
  <si>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</si>
  <si>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</si>
  <si>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</si>
  <si>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</si>
  <si>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</si>
  <si>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</si>
  <si>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</si>
  <si>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</si>
  <si>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</si>
  <si>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</si>
  <si>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</si>
  <si>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</si>
  <si>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</si>
  <si>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</si>
  <si>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</si>
  <si>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</si>
  <si>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</si>
  <si>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</si>
  <si>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</si>
  <si>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</si>
  <si>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</si>
  <si>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</si>
  <si>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</si>
  <si>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</si>
  <si>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</si>
  <si>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</si>
  <si>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</si>
  <si>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</si>
  <si>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</si>
  <si>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</si>
  <si>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</si>
  <si>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</si>
  <si>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</si>
  <si>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</si>
  <si>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</si>
  <si>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</si>
  <si>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</si>
  <si>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</si>
  <si>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</si>
  <si>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</si>
  <si>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</si>
  <si>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</si>
  <si>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</si>
  <si>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</si>
  <si>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</si>
  <si>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</si>
  <si>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</si>
  <si>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</si>
  <si>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</si>
  <si>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</si>
  <si>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</si>
  <si>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</si>
  <si>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</si>
  <si>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</si>
  <si>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</si>
  <si>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</si>
  <si>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</si>
  <si>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</si>
  <si>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</si>
  <si>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</si>
  <si>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</si>
  <si>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</si>
  <si>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</si>
  <si>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</si>
  <si>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</si>
  <si>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</si>
  <si>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</si>
  <si>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</si>
  <si>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</si>
  <si>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</si>
  <si>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</si>
  <si>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</si>
  <si>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</si>
  <si>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</si>
  <si>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</si>
  <si>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</si>
  <si>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</si>
  <si>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</si>
  <si>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</si>
  <si>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</si>
  <si>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</si>
  <si>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</si>
  <si>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</si>
  <si>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</si>
  <si>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</si>
  <si>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</si>
  <si>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</si>
  <si>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</si>
  <si>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</si>
  <si>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</si>
  <si>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</si>
  <si>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</si>
  <si>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</si>
  <si>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</si>
  <si>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</si>
  <si>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</si>
  <si>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</si>
  <si>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</si>
  <si>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</si>
  <si>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</si>
  <si>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</si>
  <si>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</si>
  <si>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</si>
  <si>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</si>
  <si>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</si>
  <si>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</si>
  <si>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</si>
  <si>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</si>
  <si>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</si>
  <si>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</si>
  <si>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</si>
  <si>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</si>
  <si>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</si>
  <si>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</si>
  <si>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</si>
  <si>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</si>
  <si>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</si>
  <si>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</si>
  <si>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</si>
  <si>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</si>
  <si>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</si>
  <si>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</si>
  <si>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</si>
  <si>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</si>
  <si>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</si>
  <si>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</si>
  <si>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</si>
  <si>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</si>
  <si>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</si>
  <si>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</si>
  <si>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</si>
  <si>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</si>
  <si>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</si>
  <si>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</si>
  <si>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</si>
  <si>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</si>
  <si>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</si>
  <si>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</si>
  <si>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</si>
  <si>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</si>
  <si>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</si>
  <si>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</si>
  <si>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</si>
  <si>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</si>
  <si>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</si>
  <si>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</si>
  <si>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</si>
  <si>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</si>
  <si>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</si>
  <si>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</si>
  <si>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</si>
  <si>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</si>
  <si>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</si>
  <si>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</si>
  <si>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</si>
  <si>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</si>
  <si>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</si>
  <si>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</si>
  <si>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</si>
  <si>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</si>
  <si>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</si>
  <si>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</si>
  <si>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</si>
  <si>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</si>
  <si>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</si>
  <si>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</si>
  <si>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</si>
  <si>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</si>
  <si>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</si>
  <si>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</si>
  <si>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</si>
  <si>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</si>
  <si>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</si>
  <si>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</si>
  <si>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</si>
  <si>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</si>
  <si>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</si>
  <si>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</si>
  <si>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</si>
  <si>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</si>
  <si>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</si>
  <si>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</si>
  <si>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</si>
  <si>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</si>
  <si>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</si>
  <si>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</si>
  <si>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</si>
  <si>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</si>
  <si>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</si>
  <si>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</si>
  <si>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</si>
  <si>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</si>
  <si>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</si>
  <si>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</si>
  <si>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</si>
  <si>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</si>
  <si>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</si>
  <si>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</si>
  <si>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</si>
  <si>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</si>
  <si>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</si>
  <si>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</si>
  <si>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</si>
  <si>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</si>
  <si>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</si>
  <si>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</si>
  <si>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</si>
  <si>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</si>
  <si>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</si>
  <si>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</si>
  <si>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</si>
  <si>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</si>
  <si>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</si>
  <si>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</si>
  <si>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</si>
  <si>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</si>
  <si>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</si>
  <si>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</si>
  <si>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</si>
  <si>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</si>
  <si>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</si>
  <si>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</si>
  <si>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</si>
  <si>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</si>
  <si>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</si>
  <si>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</si>
  <si>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</si>
  <si>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</si>
  <si>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</si>
  <si>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</si>
  <si>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</si>
  <si>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</si>
  <si>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</si>
  <si>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</si>
  <si>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</si>
  <si>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</si>
  <si>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</si>
  <si>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</si>
  <si>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</si>
  <si>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</si>
  <si>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</si>
  <si>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</si>
  <si>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</si>
  <si>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</si>
  <si>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</si>
  <si>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</si>
  <si>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</si>
  <si>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</si>
  <si>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</si>
  <si>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</si>
  <si>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</si>
  <si>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</si>
  <si>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</si>
  <si>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</si>
  <si>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</si>
  <si>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</si>
  <si>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</si>
  <si>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</si>
  <si>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</si>
  <si>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</si>
  <si>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</si>
  <si>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</si>
  <si>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</si>
  <si>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</si>
  <si>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</si>
  <si>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</si>
  <si>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</si>
  <si>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</si>
  <si>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</si>
  <si>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</si>
  <si>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</si>
  <si>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</si>
  <si>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</si>
  <si>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</si>
  <si>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</si>
  <si>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</si>
  <si>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</si>
  <si>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</si>
  <si>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</si>
  <si>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</si>
  <si>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</si>
  <si>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</si>
  <si>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</si>
  <si>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</si>
  <si>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</si>
  <si>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</si>
  <si>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</si>
  <si>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</si>
  <si>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</si>
  <si>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</si>
  <si>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</si>
  <si>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</si>
  <si>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</si>
  <si>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</si>
  <si>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</si>
  <si>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</si>
  <si>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</si>
  <si>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</si>
  <si>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</si>
  <si>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</si>
  <si>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</si>
  <si>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</si>
  <si>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</si>
  <si>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</si>
  <si>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</si>
  <si>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</si>
  <si>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</si>
  <si>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</si>
  <si>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</si>
  <si>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</si>
  <si>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</si>
  <si>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</si>
  <si>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</si>
  <si>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</si>
  <si>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</si>
  <si>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</si>
  <si>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</si>
  <si>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</si>
  <si>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</si>
  <si>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</si>
  <si>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</si>
  <si>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</si>
  <si>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</si>
  <si>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</si>
  <si>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</si>
  <si>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</si>
  <si>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</si>
  <si>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</si>
  <si>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</si>
  <si>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</si>
  <si>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</si>
  <si>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</si>
  <si>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</si>
  <si>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</si>
  <si>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</si>
  <si>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</si>
  <si>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</si>
  <si>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</si>
  <si>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</si>
  <si>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</si>
  <si>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</si>
  <si>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</si>
  <si>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</si>
  <si>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</si>
  <si>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</si>
  <si>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</si>
  <si>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</si>
  <si>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</si>
  <si>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</si>
  <si>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</si>
  <si>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</si>
  <si>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</si>
  <si>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</si>
  <si>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</si>
  <si>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</si>
  <si>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</si>
  <si>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</si>
  <si>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</si>
  <si>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</si>
  <si>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</si>
  <si>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</si>
  <si>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</si>
  <si>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</si>
  <si>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</si>
  <si>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</si>
  <si>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</si>
  <si>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</si>
  <si>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</si>
  <si>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</si>
  <si>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</si>
  <si>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</si>
  <si>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</si>
  <si>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</si>
  <si>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</si>
  <si>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</si>
  <si>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</si>
  <si>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</si>
  <si>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</si>
  <si>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</si>
  <si>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</si>
  <si>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</si>
  <si>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</si>
  <si>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</si>
  <si>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</si>
  <si>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</si>
  <si>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</si>
  <si>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</si>
  <si>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</si>
  <si>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</si>
  <si>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</si>
  <si>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</si>
  <si>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</si>
  <si>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</si>
  <si>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</si>
  <si>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</si>
  <si>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</si>
  <si>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</si>
  <si>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</si>
  <si>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</si>
  <si>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</si>
  <si>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</si>
  <si>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</si>
  <si>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</si>
  <si>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</si>
  <si>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</si>
  <si>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</si>
  <si>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</si>
  <si>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</si>
  <si>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</si>
  <si>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</si>
  <si>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</si>
  <si>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</si>
  <si>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</si>
  <si>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</si>
  <si>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</si>
  <si>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</si>
  <si>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</si>
  <si>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</si>
  <si>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</si>
  <si>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</si>
  <si>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</si>
  <si>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</si>
  <si>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</si>
  <si>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</si>
  <si>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</si>
  <si>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</si>
  <si>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</si>
  <si>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</si>
  <si>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</si>
  <si>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</si>
  <si>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</si>
  <si>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</si>
  <si>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</si>
  <si>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</si>
  <si>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</si>
  <si>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</si>
  <si>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</si>
  <si>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</si>
  <si>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</si>
  <si>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</si>
  <si>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</si>
  <si>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</si>
  <si>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</si>
  <si>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</si>
  <si>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</si>
  <si>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</si>
  <si>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</si>
  <si>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</si>
  <si>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</si>
  <si>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</si>
  <si>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</si>
  <si>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</si>
  <si>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</si>
  <si>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</si>
  <si>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</si>
  <si>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</si>
  <si>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</si>
  <si>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</si>
  <si>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</si>
  <si>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</si>
  <si>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</si>
  <si>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</si>
  <si>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</si>
  <si>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</si>
  <si>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</si>
  <si>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</si>
  <si>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</si>
  <si>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</si>
  <si>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</si>
  <si>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</si>
  <si>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</si>
  <si>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</si>
  <si>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</si>
  <si>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</si>
  <si>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</si>
  <si>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</si>
  <si>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</si>
  <si>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</si>
  <si>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</si>
  <si>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</si>
  <si>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</si>
  <si>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</si>
  <si>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</si>
  <si>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</si>
  <si>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</si>
  <si>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</si>
  <si>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</si>
  <si>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</si>
  <si>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</si>
  <si>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</si>
  <si>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</si>
  <si>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</si>
  <si>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</si>
  <si>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</si>
  <si>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</si>
  <si>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</si>
  <si>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</si>
  <si>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</si>
  <si>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</si>
  <si>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</si>
  <si>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</si>
  <si>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</si>
  <si>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</si>
  <si>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</si>
  <si>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</si>
  <si>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</si>
  <si>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</si>
  <si>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</si>
  <si>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</si>
  <si>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</si>
  <si>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</si>
  <si>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</si>
  <si>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</si>
  <si>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</si>
  <si>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</si>
  <si>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</si>
  <si>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</si>
  <si>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</si>
  <si>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</si>
  <si>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</si>
  <si>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</si>
  <si>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</si>
  <si>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</si>
  <si>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</si>
  <si>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</si>
  <si>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</si>
  <si>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</si>
  <si>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</si>
  <si>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</si>
  <si>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</si>
  <si>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</si>
  <si>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</si>
  <si>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</si>
  <si>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</si>
  <si>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</si>
  <si>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</si>
  <si>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</si>
  <si>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</si>
  <si>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</si>
  <si>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</si>
  <si>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</si>
  <si>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</si>
  <si>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</si>
  <si>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</si>
  <si>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</si>
  <si>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</si>
  <si>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</si>
  <si>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</si>
  <si>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</si>
  <si>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</si>
  <si>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</si>
  <si>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</si>
  <si>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</si>
  <si>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</si>
  <si>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</si>
  <si>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</si>
  <si>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</si>
  <si>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</si>
  <si>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</si>
  <si>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</si>
  <si>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</si>
  <si>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</si>
  <si>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</si>
  <si>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</si>
  <si>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</si>
  <si>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</si>
  <si>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</si>
  <si>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</si>
  <si>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</si>
  <si>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</si>
  <si>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</si>
  <si>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</si>
  <si>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</si>
  <si>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</si>
  <si>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</si>
  <si>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</si>
  <si>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</si>
  <si>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</si>
  <si>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</si>
  <si>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</si>
  <si>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</si>
  <si>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</si>
  <si>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</si>
  <si>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</si>
  <si>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</si>
  <si>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</si>
  <si>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</si>
  <si>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</si>
  <si>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</si>
  <si>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</si>
  <si>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</si>
  <si>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</si>
  <si>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</si>
  <si>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</si>
  <si>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</si>
  <si>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</si>
  <si>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</si>
  <si>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</si>
  <si>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</si>
  <si>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</si>
  <si>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</si>
  <si>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</si>
  <si>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</si>
  <si>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</si>
  <si>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</si>
  <si>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</si>
  <si>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</si>
  <si>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</si>
  <si>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</si>
  <si>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</si>
  <si>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</si>
  <si>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</si>
  <si>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</si>
  <si>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</si>
  <si>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</si>
  <si>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</si>
  <si>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</si>
  <si>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</si>
  <si>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</si>
  <si>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</si>
  <si>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</si>
  <si>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</si>
  <si>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</si>
  <si>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</si>
  <si>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</si>
  <si>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</si>
  <si>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</si>
  <si>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</si>
  <si>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</si>
  <si>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</si>
  <si>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</si>
  <si>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</si>
  <si>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</si>
  <si>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</si>
  <si>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</si>
  <si>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</si>
  <si>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</si>
  <si>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</si>
  <si>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</si>
  <si>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</si>
  <si>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</si>
  <si>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</si>
  <si>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</si>
  <si>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</si>
  <si>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</si>
  <si>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</si>
  <si>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</si>
  <si>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</si>
  <si>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</si>
  <si>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</si>
  <si>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</si>
  <si>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</si>
  <si>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</si>
  <si>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</si>
  <si>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</si>
  <si>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</si>
  <si>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</si>
  <si>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</si>
  <si>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</si>
  <si>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</si>
  <si>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</si>
  <si>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</si>
  <si>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</si>
  <si>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</si>
  <si>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</si>
  <si>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</si>
  <si>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</si>
  <si>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</si>
  <si>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</si>
  <si>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</si>
  <si>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</si>
  <si>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</si>
  <si>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</si>
  <si>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</si>
  <si>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</si>
  <si>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</si>
  <si>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</si>
  <si>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</si>
  <si>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</si>
  <si>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</si>
  <si>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</si>
  <si>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</si>
  <si>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</si>
  <si>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</si>
  <si>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</si>
  <si>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</si>
  <si>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</si>
  <si>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</si>
  <si>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</si>
  <si>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</si>
  <si>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</si>
  <si>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</si>
  <si>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</si>
  <si>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</si>
  <si>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</si>
  <si>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</si>
  <si>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</si>
  <si>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</si>
  <si>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</si>
  <si>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</si>
  <si>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</si>
  <si>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</si>
  <si>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</si>
  <si>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</si>
  <si>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</si>
  <si>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</si>
  <si>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</si>
  <si>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</si>
  <si>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</si>
  <si>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</si>
  <si>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</si>
  <si>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</si>
  <si>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</si>
  <si>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</si>
  <si>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</si>
  <si>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</si>
  <si>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</si>
  <si>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</si>
  <si>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</si>
  <si>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</si>
  <si>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</si>
  <si>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</si>
  <si>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</si>
  <si>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</si>
  <si>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</si>
  <si>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</si>
  <si>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</si>
  <si>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</si>
  <si>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</si>
  <si>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</si>
  <si>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</si>
  <si>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</si>
  <si>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</si>
  <si>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</si>
  <si>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</si>
  <si>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</si>
  <si>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</si>
  <si>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</si>
  <si>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</si>
  <si>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</si>
  <si>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</si>
  <si>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</si>
  <si>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</si>
  <si>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</si>
  <si>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</si>
  <si>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</si>
  <si>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</si>
  <si>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</si>
  <si>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</si>
  <si>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</si>
  <si>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</si>
  <si>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</si>
  <si>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</si>
  <si>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</si>
  <si>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</si>
  <si>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</si>
  <si>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</si>
  <si>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</si>
  <si>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</si>
  <si>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</si>
  <si>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</si>
  <si>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</si>
  <si>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</si>
  <si>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</si>
  <si>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</si>
  <si>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</si>
  <si>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</si>
  <si>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</si>
  <si>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</si>
  <si>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</si>
  <si>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</si>
  <si>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</si>
  <si>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</si>
  <si>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</si>
  <si>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</si>
  <si>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</si>
  <si>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</si>
  <si>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</si>
  <si>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</si>
  <si>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</si>
  <si>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</si>
  <si>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</si>
  <si>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</si>
  <si>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</si>
  <si>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</si>
  <si>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</si>
  <si>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</si>
  <si>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</si>
  <si>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</si>
  <si>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</si>
  <si>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</si>
  <si>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</si>
  <si>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</si>
  <si>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</si>
  <si>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</si>
  <si>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</si>
  <si>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</si>
  <si>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</si>
  <si>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</si>
  <si>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</si>
  <si>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</si>
  <si>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</si>
  <si>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</si>
  <si>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</si>
  <si>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</si>
  <si>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</si>
  <si>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</si>
  <si>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</si>
  <si>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</si>
  <si>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</si>
  <si>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</si>
  <si>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</si>
  <si>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</si>
  <si>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</si>
  <si>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</si>
  <si>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</si>
  <si>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</si>
  <si>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</si>
  <si>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</si>
  <si>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</si>
  <si>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</si>
  <si>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</si>
  <si>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</si>
  <si>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</si>
  <si>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</si>
  <si>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</si>
  <si>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</si>
  <si>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</si>
  <si>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</si>
  <si>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</si>
  <si>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</si>
  <si>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</si>
  <si>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</si>
  <si>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</si>
  <si>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</si>
  <si>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</si>
  <si>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</si>
  <si>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</si>
  <si>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</si>
  <si>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</si>
  <si>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</si>
  <si>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</si>
  <si>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</si>
  <si>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</si>
  <si>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</si>
  <si>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</si>
  <si>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</si>
  <si>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</si>
  <si>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</si>
  <si>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</si>
  <si>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</si>
  <si>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</si>
  <si>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</si>
  <si>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</si>
  <si>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</si>
  <si>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</si>
  <si>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</si>
  <si>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</si>
  <si>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</si>
  <si>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</si>
  <si>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</si>
  <si>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</si>
  <si>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</si>
  <si>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</si>
  <si>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</si>
  <si>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</si>
  <si>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</si>
  <si>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</si>
  <si>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</si>
  <si>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</si>
  <si>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</si>
  <si>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</si>
  <si>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</si>
  <si>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</si>
  <si>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</si>
  <si>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</si>
  <si>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</si>
  <si>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</si>
  <si>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</si>
  <si>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</si>
  <si>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</si>
  <si>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</si>
  <si>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</si>
  <si>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</si>
  <si>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</si>
  <si>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</si>
  <si>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</si>
  <si>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</si>
  <si>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</si>
  <si>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</si>
  <si>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</si>
  <si>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</si>
  <si>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</si>
  <si>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</si>
  <si>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</si>
  <si>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</si>
  <si>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</si>
  <si>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</si>
  <si>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</si>
  <si>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</si>
  <si>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</si>
  <si>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</si>
  <si>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</si>
  <si>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</si>
  <si>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</si>
  <si>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</si>
  <si>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</si>
  <si>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</si>
  <si>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</si>
  <si>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</si>
  <si>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</si>
  <si>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</si>
  <si>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</si>
  <si>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</si>
  <si>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</si>
  <si>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</si>
  <si>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</si>
  <si>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</si>
  <si>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</si>
  <si>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</si>
  <si>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</si>
  <si>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</si>
  <si>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</si>
  <si>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</si>
  <si>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</si>
  <si>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</si>
  <si>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</si>
  <si>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</si>
  <si>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</si>
  <si>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</si>
  <si>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</si>
  <si>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</si>
  <si>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</si>
  <si>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</si>
  <si>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</si>
  <si>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</si>
  <si>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</si>
  <si>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</si>
  <si>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</si>
  <si>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</si>
  <si>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</si>
  <si>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</si>
  <si>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</si>
  <si>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</si>
  <si>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</si>
  <si>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</si>
  <si>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</si>
  <si>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</si>
  <si>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</si>
  <si>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</si>
  <si>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</si>
  <si>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</si>
  <si>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</si>
  <si>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</si>
  <si>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</si>
  <si>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</si>
  <si>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</si>
  <si>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</si>
  <si>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</si>
  <si>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</si>
  <si>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</si>
  <si>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</si>
  <si>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</si>
  <si>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</si>
  <si>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</si>
  <si>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</si>
  <si>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</si>
  <si>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</si>
  <si>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</si>
  <si>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</si>
  <si>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</si>
  <si>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</si>
  <si>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</si>
  <si>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</si>
  <si>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</si>
  <si>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</si>
  <si>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</si>
  <si>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</si>
  <si>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</si>
  <si>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</si>
  <si>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</si>
  <si>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</si>
  <si>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</si>
  <si>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</si>
  <si>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</si>
  <si>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</si>
  <si>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</si>
  <si>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</si>
  <si>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</si>
  <si>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</si>
  <si>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</si>
  <si>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</si>
  <si>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</si>
  <si>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</si>
  <si>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</si>
  <si>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</si>
  <si>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</si>
  <si>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</si>
  <si>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</si>
  <si>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</si>
  <si>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</si>
  <si>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</si>
  <si>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</si>
  <si>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</si>
  <si>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</si>
  <si>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</si>
  <si>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</si>
  <si>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</si>
  <si>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</si>
  <si>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</si>
  <si>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</si>
  <si>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</si>
  <si>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</si>
  <si>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</si>
  <si>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</si>
  <si>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</si>
  <si>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</si>
  <si>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</si>
  <si>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</si>
  <si>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</si>
  <si>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</si>
  <si>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</si>
  <si>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</si>
  <si>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</si>
  <si>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</si>
  <si>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</si>
  <si>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</si>
  <si>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</si>
  <si>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</si>
  <si>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</si>
  <si>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</si>
  <si>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</si>
  <si>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</si>
  <si>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</si>
  <si>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</si>
  <si>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</si>
  <si>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</si>
  <si>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</si>
  <si>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</si>
  <si>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</si>
  <si>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</si>
  <si>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</si>
  <si>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</si>
  <si>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</si>
  <si>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</si>
  <si>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</si>
  <si>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</si>
  <si>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</si>
  <si>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</si>
  <si>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</si>
  <si>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</si>
  <si>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</si>
  <si>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</si>
  <si>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</si>
  <si>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</si>
  <si>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</si>
  <si>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</si>
  <si>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</si>
  <si>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</si>
  <si>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</si>
  <si>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</si>
  <si>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</si>
  <si>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</si>
  <si>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</si>
  <si>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</si>
  <si>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</si>
  <si>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</si>
  <si>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</si>
  <si>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</si>
  <si>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</si>
  <si>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</si>
  <si>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</si>
  <si>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</si>
  <si>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</si>
  <si>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</si>
  <si>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</si>
  <si>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</si>
  <si>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</si>
  <si>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</si>
  <si>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</si>
  <si>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</si>
  <si>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</si>
  <si>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</si>
  <si>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</si>
  <si>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</si>
  <si>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</si>
  <si>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</si>
  <si>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</si>
  <si>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</si>
  <si>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</si>
  <si>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</si>
  <si>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</si>
  <si>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</si>
  <si>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</si>
  <si>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</si>
  <si>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</si>
  <si>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</si>
  <si>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</si>
  <si>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</si>
  <si>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</si>
  <si>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</si>
  <si>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</si>
  <si>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</si>
  <si>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</si>
  <si>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</si>
  <si>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</si>
  <si>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</si>
  <si>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</si>
  <si>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</si>
  <si>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</si>
  <si>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</si>
  <si>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</si>
  <si>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</si>
  <si>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</si>
  <si>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</si>
  <si>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</si>
  <si>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</si>
  <si>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</si>
  <si>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</si>
  <si>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</si>
  <si>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</si>
  <si>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</si>
  <si>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</si>
  <si>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</si>
  <si>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</si>
  <si>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</si>
  <si>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</si>
  <si>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</si>
  <si>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</si>
  <si>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</si>
  <si>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</si>
  <si>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</si>
  <si>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</si>
  <si>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</si>
  <si>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</si>
  <si>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</si>
  <si>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</si>
  <si>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</si>
  <si>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</si>
  <si>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</si>
  <si>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</si>
  <si>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</si>
  <si>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</si>
  <si>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</si>
  <si>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</si>
  <si>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</si>
  <si>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</si>
  <si>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</si>
  <si>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</si>
  <si>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</si>
  <si>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</si>
  <si>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</si>
  <si>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</si>
  <si>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</si>
  <si>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</si>
  <si>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</si>
  <si>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</si>
  <si>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</si>
  <si>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</si>
  <si>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</si>
  <si>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</si>
  <si>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</si>
  <si>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</si>
  <si>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</si>
  <si>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</si>
  <si>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</si>
  <si>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</si>
  <si>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</si>
  <si>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</si>
  <si>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</si>
  <si>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</si>
  <si>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</si>
  <si>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</si>
  <si>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</si>
  <si>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</si>
  <si>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</si>
  <si>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</si>
  <si>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</si>
  <si>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</si>
  <si>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</si>
  <si>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</si>
  <si>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</si>
  <si>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</si>
  <si>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</si>
  <si>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</si>
  <si>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</si>
  <si>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</si>
  <si>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</si>
  <si>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</si>
  <si>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</si>
  <si>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</si>
  <si>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</si>
  <si>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</si>
  <si>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</si>
  <si>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</si>
  <si>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</si>
  <si>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</si>
  <si>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</si>
  <si>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</si>
  <si>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</si>
  <si>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</si>
  <si>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</si>
  <si>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</si>
  <si>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</si>
  <si>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</si>
  <si>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</si>
  <si>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</si>
  <si>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</si>
  <si>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</si>
  <si>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</si>
  <si>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</si>
  <si>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</si>
  <si>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</si>
  <si>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</si>
  <si>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</si>
  <si>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</si>
  <si>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</si>
  <si>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</si>
  <si>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</si>
  <si>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</si>
  <si>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</si>
  <si>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</si>
  <si>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</si>
  <si>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</si>
  <si>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</si>
  <si>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</si>
  <si>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</si>
  <si>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</si>
  <si>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</si>
  <si>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</si>
  <si>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</si>
  <si>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</si>
  <si>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</si>
  <si>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</si>
  <si>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</si>
  <si>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</si>
  <si>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</si>
  <si>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</si>
  <si>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</si>
  <si>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</si>
  <si>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</si>
  <si>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</si>
  <si>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</si>
  <si>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</si>
  <si>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</si>
  <si>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</si>
  <si>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</si>
  <si>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</si>
  <si>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</si>
  <si>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</si>
  <si>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</si>
  <si>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</si>
  <si>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</si>
  <si>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</si>
  <si>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</si>
  <si>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</si>
  <si>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</si>
  <si>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</si>
  <si>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</si>
  <si>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</si>
  <si>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</si>
  <si>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</si>
  <si>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</si>
  <si>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</si>
  <si>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</si>
  <si>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</si>
  <si>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</si>
  <si>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</si>
  <si>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</si>
  <si>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</si>
  <si>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</si>
  <si>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</si>
  <si>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</si>
  <si>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</si>
  <si>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</si>
  <si>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</si>
  <si>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</si>
  <si>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</si>
  <si>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</si>
  <si>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</si>
  <si>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</si>
  <si>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</si>
  <si>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</si>
  <si>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</si>
  <si>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</si>
  <si>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</si>
  <si>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</si>
  <si>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</si>
  <si>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</si>
  <si>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</si>
  <si>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</si>
  <si>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</si>
  <si>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</si>
  <si>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</si>
  <si>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</si>
  <si>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</si>
  <si>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</si>
  <si>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</si>
  <si>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</si>
  <si>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</si>
  <si>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</si>
  <si>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</si>
  <si>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</si>
  <si>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</si>
  <si>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</si>
  <si>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</si>
  <si>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</si>
  <si>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</si>
  <si>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</si>
  <si>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</si>
  <si>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</si>
  <si>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</si>
  <si>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</si>
  <si>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</si>
  <si>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</si>
  <si>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</si>
  <si>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</si>
  <si>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</si>
  <si>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</si>
  <si>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</si>
  <si>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</si>
  <si>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</si>
  <si>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</si>
  <si>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</si>
  <si>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</si>
  <si>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</si>
  <si>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</si>
  <si>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</si>
  <si>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</si>
  <si>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</si>
  <si>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</si>
  <si>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</si>
  <si>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</si>
  <si>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</si>
  <si>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</si>
  <si>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</si>
  <si>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</si>
  <si>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</si>
  <si>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</si>
  <si>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</si>
  <si>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</si>
  <si>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</si>
  <si>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</si>
  <si>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</si>
  <si>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</si>
  <si>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</si>
  <si>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</si>
  <si>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</si>
  <si>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</si>
  <si>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</si>
  <si>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</si>
  <si>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</si>
  <si>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</si>
  <si>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</si>
  <si>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</si>
  <si>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</si>
  <si>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</si>
  <si>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</si>
  <si>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</si>
  <si>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</si>
  <si>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</si>
  <si>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</si>
  <si>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</si>
  <si>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</si>
  <si>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</si>
  <si>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</si>
  <si>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</si>
  <si>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</si>
  <si>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</si>
  <si>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</si>
  <si>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</si>
  <si>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</si>
  <si>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</si>
  <si>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</si>
  <si>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</si>
  <si>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</si>
  <si>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</si>
  <si>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</si>
  <si>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</si>
  <si>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</si>
  <si>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</si>
  <si>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</si>
  <si>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</si>
  <si>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</si>
  <si>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</si>
  <si>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</si>
  <si>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</si>
  <si>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</si>
  <si>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</si>
  <si>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</si>
  <si>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</si>
  <si>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</si>
  <si>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</si>
  <si>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</si>
  <si>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</si>
  <si>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</si>
  <si>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</si>
  <si>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</si>
  <si>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</si>
  <si>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</si>
  <si>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</si>
  <si>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</si>
  <si>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</si>
  <si>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</si>
  <si>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</si>
  <si>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</si>
  <si>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</si>
  <si>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</si>
  <si>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</si>
  <si>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</si>
  <si>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</si>
  <si>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</si>
  <si>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</si>
  <si>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</si>
  <si>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</si>
  <si>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</si>
  <si>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</si>
  <si>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</si>
  <si>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</si>
  <si>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</si>
  <si>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</si>
  <si>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</si>
  <si>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</si>
  <si>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</si>
  <si>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</si>
  <si>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</si>
  <si>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</si>
  <si>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</si>
  <si>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</si>
  <si>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</si>
  <si>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</si>
  <si>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</si>
  <si>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</si>
  <si>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</si>
  <si>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</si>
  <si>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</si>
  <si>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</si>
  <si>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</si>
  <si>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</si>
  <si>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</si>
  <si>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</si>
  <si>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</si>
  <si>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</si>
  <si>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</si>
  <si>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</si>
  <si>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</si>
  <si>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</si>
  <si>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</si>
  <si>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</si>
  <si>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</si>
  <si>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</si>
  <si>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</si>
  <si>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</si>
  <si>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</si>
  <si>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</si>
  <si>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</si>
  <si>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</si>
  <si>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</si>
  <si>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</si>
  <si>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</si>
  <si>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</si>
  <si>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</si>
  <si>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</si>
  <si>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</si>
  <si>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</si>
  <si>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</si>
  <si>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</si>
  <si>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</si>
  <si>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</si>
  <si>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</si>
  <si>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</si>
  <si>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</si>
  <si>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</si>
  <si>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</si>
  <si>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</si>
  <si>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</si>
  <si>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</si>
  <si>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</si>
  <si>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</si>
  <si>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</si>
  <si>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</si>
  <si>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</si>
  <si>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</si>
  <si>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</si>
  <si>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</si>
  <si>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</si>
  <si>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</si>
  <si>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</si>
  <si>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</si>
  <si>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</si>
  <si>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</si>
  <si>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</si>
  <si>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</si>
  <si>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</si>
  <si>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</si>
  <si>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</si>
  <si>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</si>
  <si>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</si>
  <si>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</si>
  <si>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</si>
  <si>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</si>
  <si>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</si>
  <si>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</si>
  <si>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</si>
  <si>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</si>
  <si>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</si>
  <si>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</si>
  <si>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</si>
  <si>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</si>
  <si>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</si>
  <si>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</si>
  <si>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</si>
  <si>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</si>
  <si>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</si>
  <si>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</si>
  <si>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</si>
  <si>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</si>
  <si>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</si>
  <si>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</si>
  <si>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</si>
  <si>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</si>
  <si>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</si>
  <si>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</si>
  <si>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</si>
  <si>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</si>
  <si>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</si>
  <si>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</si>
  <si>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</si>
  <si>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</si>
  <si>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</si>
  <si>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</si>
  <si>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</si>
  <si>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</si>
  <si>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</si>
  <si>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</si>
  <si>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</si>
  <si>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</si>
  <si>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</si>
  <si>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</si>
  <si>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</si>
  <si>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</si>
  <si>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</si>
  <si>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</si>
  <si>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</si>
  <si>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</si>
  <si>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</si>
  <si>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</si>
  <si>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</si>
  <si>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</si>
  <si>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</si>
  <si>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</si>
  <si>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</si>
  <si>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</si>
  <si>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</si>
  <si>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</si>
  <si>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</si>
  <si>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</si>
  <si>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</si>
  <si>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</si>
  <si>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</si>
  <si>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</si>
  <si>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</si>
  <si>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</si>
  <si>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</si>
  <si>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</si>
  <si>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</si>
  <si>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</si>
  <si>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</si>
  <si>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</si>
  <si>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</si>
  <si>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</si>
  <si>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</si>
  <si>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</si>
  <si>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</si>
  <si>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</si>
  <si>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</si>
  <si>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</si>
  <si>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</si>
  <si>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</si>
  <si>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</si>
  <si>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</si>
  <si>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</si>
  <si>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</si>
  <si>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</si>
  <si>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</si>
  <si>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</si>
  <si>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</si>
  <si>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</si>
  <si>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</si>
  <si>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</si>
  <si>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</si>
  <si>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</si>
  <si>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</si>
  <si>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</si>
  <si>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</si>
  <si>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</si>
  <si>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</si>
  <si>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</si>
  <si>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</si>
  <si>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</si>
  <si>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</si>
  <si>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</si>
  <si>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</si>
  <si>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</si>
  <si>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</si>
  <si>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</si>
  <si>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</si>
  <si>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</si>
  <si>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</si>
  <si>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</si>
  <si>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</si>
  <si>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</si>
  <si>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</si>
  <si>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</si>
  <si>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</si>
  <si>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</si>
  <si>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</si>
  <si>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</si>
  <si>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</si>
  <si>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</si>
  <si>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</si>
  <si>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</si>
  <si>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</si>
  <si>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</si>
  <si>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</si>
  <si>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</si>
  <si>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</si>
  <si>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</si>
  <si>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</si>
  <si>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</si>
  <si>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</si>
  <si>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</si>
  <si>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</si>
  <si>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</si>
  <si>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</si>
  <si>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</si>
  <si>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</si>
  <si>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</si>
  <si>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</si>
  <si>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</si>
  <si>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</si>
  <si>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</si>
  <si>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</si>
  <si>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</si>
  <si>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</si>
  <si>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</si>
  <si>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</si>
  <si>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</si>
  <si>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</si>
  <si>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</si>
  <si>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</si>
  <si>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</si>
  <si>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</si>
  <si>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</si>
  <si>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</si>
  <si>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</si>
  <si>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</si>
  <si>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</si>
  <si>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</si>
  <si>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</si>
  <si>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</si>
  <si>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</si>
  <si>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</si>
  <si>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</si>
  <si>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</si>
  <si>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</si>
  <si>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</si>
  <si>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</si>
  <si>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</si>
  <si>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</si>
  <si>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</si>
  <si>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</si>
  <si>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</si>
  <si>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</si>
  <si>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</si>
  <si>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</si>
  <si>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</si>
  <si>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</si>
  <si>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</si>
  <si>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</si>
  <si>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</si>
  <si>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</si>
  <si>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</si>
  <si>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</si>
  <si>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</si>
  <si>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</si>
  <si>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</si>
  <si>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</si>
  <si>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</si>
  <si>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</si>
  <si>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</si>
  <si>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</si>
  <si>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</si>
  <si>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</si>
  <si>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</si>
  <si>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</si>
  <si>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</si>
  <si>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</si>
  <si>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</si>
  <si>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</si>
  <si>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</si>
  <si>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</si>
  <si>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</si>
  <si>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</si>
  <si>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</si>
  <si>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</si>
  <si>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</si>
  <si>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</si>
  <si>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</si>
  <si>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</si>
  <si>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</si>
  <si>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</si>
  <si>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</si>
  <si>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</si>
  <si>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</si>
  <si>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</si>
  <si>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</si>
  <si>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</si>
  <si>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</si>
  <si>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</si>
  <si>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</si>
  <si>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</si>
  <si>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</si>
  <si>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</si>
  <si>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</si>
  <si>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</si>
  <si>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</si>
  <si>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</si>
  <si>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</si>
  <si>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</si>
  <si>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</si>
  <si>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</si>
  <si>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</si>
  <si>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</si>
  <si>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</si>
  <si>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</si>
  <si>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</si>
  <si>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</si>
  <si>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</si>
  <si>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</si>
  <si>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</si>
  <si>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</si>
  <si>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</si>
  <si>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</si>
  <si>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</si>
  <si>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</si>
  <si>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</si>
  <si>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</si>
  <si>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</si>
  <si>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</si>
  <si>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</si>
  <si>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</si>
  <si>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</si>
  <si>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</si>
  <si>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</si>
  <si>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</si>
  <si>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</si>
  <si>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</si>
  <si>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</si>
  <si>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</si>
  <si>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</si>
  <si>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</si>
  <si>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</si>
  <si>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</si>
  <si>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</si>
  <si>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</si>
  <si>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</si>
  <si>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</si>
  <si>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</si>
  <si>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</si>
  <si>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</si>
  <si>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</si>
  <si>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</si>
  <si>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</si>
  <si>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</si>
  <si>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</si>
  <si>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</si>
  <si>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</si>
  <si>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</si>
  <si>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</si>
  <si>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</si>
  <si>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</si>
  <si>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</si>
  <si>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</si>
  <si>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</si>
  <si>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</si>
  <si>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</si>
  <si>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</si>
  <si>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</si>
  <si>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</si>
  <si>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</si>
  <si>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</si>
  <si>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</si>
  <si>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</si>
  <si>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</si>
  <si>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</si>
  <si>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</si>
  <si>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</si>
  <si>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</si>
  <si>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</si>
  <si>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</si>
  <si>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</si>
  <si>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</si>
  <si>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</si>
  <si>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</si>
  <si>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</si>
  <si>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</si>
  <si>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</si>
  <si>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</si>
  <si>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</si>
  <si>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</si>
  <si>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</si>
  <si>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</si>
  <si>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</si>
  <si>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</si>
  <si>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</si>
  <si>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</si>
  <si>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</si>
  <si>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</si>
  <si>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</si>
  <si>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</si>
  <si>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</si>
  <si>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</si>
  <si>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</si>
  <si>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</si>
  <si>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</si>
  <si>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</si>
  <si>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</si>
  <si>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</si>
  <si>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</si>
  <si>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</si>
  <si>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</si>
  <si>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</si>
  <si>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</si>
  <si>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</si>
  <si>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</si>
  <si>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</si>
  <si>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</si>
  <si>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</si>
  <si>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</si>
  <si>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</si>
  <si>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</si>
  <si>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</si>
  <si>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</si>
  <si>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</si>
  <si>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</si>
  <si>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</si>
  <si>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</si>
  <si>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</si>
  <si>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</si>
  <si>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</si>
  <si>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</si>
  <si>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</si>
  <si>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</si>
  <si>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</si>
  <si>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</si>
  <si>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</si>
  <si>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</si>
  <si>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</si>
  <si>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</si>
  <si>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</si>
  <si>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</si>
  <si>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</si>
  <si>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</si>
  <si>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</si>
  <si>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</si>
  <si>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</si>
  <si>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</si>
  <si>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</si>
  <si>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</si>
  <si>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</si>
  <si>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</si>
  <si>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</si>
  <si>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</si>
  <si>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</si>
  <si>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</si>
  <si>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</si>
  <si>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</si>
  <si>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</si>
  <si>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</si>
  <si>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</si>
  <si>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</si>
  <si>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</si>
  <si>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</si>
  <si>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</si>
  <si>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</si>
  <si>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</si>
  <si>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</si>
  <si>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</si>
  <si>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</si>
  <si>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</si>
  <si>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</si>
  <si>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</si>
  <si>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</si>
  <si>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</si>
  <si>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</si>
  <si>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</si>
  <si>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</si>
  <si>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</si>
  <si>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</si>
  <si>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</si>
  <si>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</si>
  <si>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</si>
  <si>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</si>
  <si>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</si>
  <si>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</si>
  <si>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</si>
  <si>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</si>
  <si>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</si>
  <si>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</si>
  <si>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</si>
  <si>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</si>
  <si>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</si>
  <si>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</si>
  <si>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</si>
  <si>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</si>
  <si>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</si>
  <si>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</si>
  <si>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</si>
  <si>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</si>
  <si>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</si>
  <si>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</si>
  <si>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</si>
  <si>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</si>
  <si>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</si>
  <si>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</si>
  <si>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</si>
  <si>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</si>
  <si>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</si>
  <si>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</si>
  <si>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</si>
  <si>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</si>
  <si>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</si>
  <si>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</si>
  <si>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</si>
  <si>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</si>
  <si>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</si>
  <si>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</si>
  <si>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</si>
  <si>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</si>
  <si>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</si>
  <si>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</si>
  <si>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</si>
  <si>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</si>
  <si>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</si>
  <si>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</si>
  <si>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</si>
  <si>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</si>
  <si>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</si>
  <si>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</si>
  <si>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</si>
  <si>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</si>
  <si>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</si>
  <si>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</si>
  <si>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</si>
  <si>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</si>
  <si>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</si>
  <si>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</si>
  <si>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</si>
  <si>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</si>
  <si>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</si>
  <si>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</si>
  <si>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</si>
  <si>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</si>
  <si>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</si>
  <si>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</si>
  <si>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</si>
  <si>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</si>
  <si>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</si>
  <si>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</si>
  <si>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</si>
  <si>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</si>
  <si>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</si>
  <si>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</si>
  <si>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</si>
  <si>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</si>
  <si>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</si>
  <si>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</si>
  <si>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</si>
  <si>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</si>
  <si>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</si>
  <si>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</si>
  <si>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</si>
  <si>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</si>
  <si>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</si>
  <si>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</si>
  <si>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</si>
  <si>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</si>
  <si>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</si>
  <si>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</si>
  <si>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</si>
  <si>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</si>
  <si>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</si>
  <si>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</si>
  <si>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</si>
  <si>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</si>
  <si>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</si>
  <si>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</si>
  <si>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</si>
  <si>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</si>
  <si>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</si>
  <si>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</si>
  <si>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</si>
  <si>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</si>
  <si>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</si>
  <si>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</si>
  <si>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</si>
  <si>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</si>
  <si>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</si>
  <si>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</si>
  <si>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</si>
  <si>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</si>
  <si>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</si>
  <si>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</si>
  <si>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</si>
  <si>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</si>
  <si>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</si>
  <si>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</si>
  <si>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</si>
  <si>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</si>
  <si>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</si>
  <si>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</si>
  <si>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</si>
  <si>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</si>
  <si>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</si>
  <si>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</si>
  <si>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</si>
  <si>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</si>
  <si>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</si>
  <si>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</si>
  <si>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</si>
  <si>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</si>
  <si>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</si>
  <si>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</si>
  <si>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</si>
  <si>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</si>
  <si>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</si>
  <si>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</si>
  <si>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</si>
  <si>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</si>
  <si>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</si>
  <si>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</si>
  <si>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</si>
  <si>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</si>
  <si>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</si>
  <si>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</si>
  <si>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</si>
  <si>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</si>
  <si>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</si>
  <si>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</si>
  <si>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</si>
  <si>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</si>
  <si>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</si>
  <si>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</si>
  <si>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</si>
  <si>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</si>
  <si>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</si>
  <si>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</si>
  <si>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</si>
  <si>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</si>
  <si>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</si>
  <si>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</si>
  <si>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</si>
  <si>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</si>
  <si>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</si>
  <si>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</si>
  <si>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</si>
  <si>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</si>
  <si>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</si>
  <si>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</si>
  <si>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</si>
  <si>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</si>
  <si>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</si>
  <si>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</si>
  <si>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</si>
  <si>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</si>
  <si>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</si>
  <si>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</si>
  <si>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</si>
  <si>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</si>
  <si>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</si>
  <si>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</si>
  <si>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</si>
  <si>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</si>
  <si>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</si>
  <si>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</si>
  <si>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</si>
  <si>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</si>
  <si>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</si>
  <si>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</si>
  <si>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</si>
  <si>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</si>
  <si>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</si>
  <si>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</si>
  <si>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</si>
  <si>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</si>
  <si>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</si>
  <si>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</si>
  <si>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</si>
  <si>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</si>
  <si>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</si>
  <si>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</si>
  <si>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</si>
  <si>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</si>
  <si>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</si>
  <si>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</si>
  <si>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</si>
  <si>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</si>
  <si>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</si>
  <si>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</si>
  <si>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</si>
  <si>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</si>
  <si>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</si>
  <si>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</si>
  <si>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</si>
  <si>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</si>
  <si>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</si>
  <si>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</si>
  <si>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</si>
  <si>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</si>
  <si>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</si>
  <si>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</si>
  <si>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</si>
  <si>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</si>
  <si>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</si>
  <si>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</si>
  <si>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</si>
  <si>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</si>
  <si>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</si>
  <si>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</si>
  <si>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</si>
  <si>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</si>
  <si>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</si>
  <si>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</si>
  <si>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</si>
  <si>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</si>
  <si>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</si>
  <si>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</si>
  <si>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</si>
  <si>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</si>
  <si>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</si>
  <si>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</si>
  <si>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</si>
  <si>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</si>
  <si>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</si>
  <si>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</si>
  <si>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</si>
  <si>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</si>
  <si>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</si>
  <si>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</si>
  <si>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</si>
  <si>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</si>
  <si>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</si>
  <si>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</si>
  <si>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</si>
  <si>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</si>
  <si>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</si>
  <si>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</si>
  <si>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</si>
  <si>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</si>
  <si>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</si>
  <si>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</si>
  <si>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</si>
  <si>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</si>
  <si>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</si>
  <si>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</si>
  <si>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</si>
  <si>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</si>
  <si>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</si>
  <si>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</si>
  <si>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</si>
  <si>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</si>
  <si>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</si>
  <si>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</si>
  <si>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</si>
  <si>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</si>
  <si>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</si>
  <si>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</si>
  <si>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</si>
  <si>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</si>
  <si>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</si>
  <si>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</si>
  <si>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</si>
  <si>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</si>
  <si>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</si>
  <si>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</si>
  <si>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</si>
  <si>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</si>
  <si>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</si>
  <si>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</si>
  <si>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</si>
  <si>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</si>
  <si>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</si>
  <si>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</si>
  <si>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</si>
  <si>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</si>
  <si>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</si>
  <si>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</si>
  <si>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</si>
  <si>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</si>
  <si>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</si>
  <si>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</si>
  <si>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</si>
  <si>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</si>
  <si>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</si>
  <si>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</si>
  <si>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</si>
  <si>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</si>
  <si>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</si>
  <si>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</si>
  <si>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</si>
  <si>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</si>
  <si>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</si>
  <si>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</si>
  <si>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</si>
  <si>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</si>
  <si>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</si>
  <si>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</si>
  <si>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</si>
  <si>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</si>
  <si>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</si>
  <si>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</si>
  <si>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</si>
  <si>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</si>
  <si>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</si>
  <si>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</si>
  <si>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</si>
  <si>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</si>
  <si>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</si>
  <si>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</si>
  <si>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</si>
  <si>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</si>
  <si>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</si>
  <si>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</si>
  <si>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</si>
  <si>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</si>
  <si>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</si>
  <si>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</si>
  <si>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</si>
  <si>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</si>
  <si>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</si>
  <si>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</si>
  <si>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</si>
  <si>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</si>
  <si>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</si>
  <si>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</si>
  <si>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</si>
  <si>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</si>
  <si>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</si>
  <si>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</si>
  <si>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</si>
  <si>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</si>
  <si>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</si>
  <si>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</si>
  <si>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</si>
  <si>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</si>
  <si>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</si>
  <si>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</si>
  <si>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</si>
  <si>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</si>
  <si>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</si>
  <si>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</si>
  <si>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</si>
  <si>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</si>
  <si>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</si>
  <si>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</si>
  <si>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</si>
  <si>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</si>
  <si>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</si>
  <si>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</si>
  <si>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</si>
  <si>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</si>
  <si>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</si>
  <si>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</si>
  <si>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</si>
  <si>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</si>
  <si>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</si>
  <si>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</si>
  <si>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</si>
  <si>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</si>
  <si>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</si>
  <si>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</si>
  <si>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</si>
  <si>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</si>
  <si>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</si>
  <si>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</si>
  <si>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</si>
  <si>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</si>
  <si>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</si>
  <si>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</si>
  <si>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</si>
  <si>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</si>
  <si>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</si>
  <si>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</si>
  <si>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</si>
  <si>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</si>
  <si>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</si>
  <si>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</si>
  <si>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</si>
  <si>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</si>
  <si>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</si>
  <si>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</si>
  <si>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</si>
  <si>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</si>
  <si>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</si>
  <si>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</si>
  <si>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</si>
  <si>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</si>
  <si>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</si>
  <si>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</si>
  <si>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</si>
  <si>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</si>
  <si>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</si>
  <si>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</si>
  <si>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</si>
  <si>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</si>
  <si>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</si>
  <si>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</si>
  <si>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</si>
  <si>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</si>
  <si>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</si>
  <si>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</si>
  <si>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</si>
  <si>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</si>
  <si>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</si>
  <si>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</si>
  <si>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</si>
  <si>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</si>
  <si>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</si>
  <si>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</si>
  <si>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</si>
  <si>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</si>
  <si>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</si>
  <si>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</si>
  <si>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</si>
  <si>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</si>
  <si>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</si>
  <si>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</si>
  <si>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</si>
  <si>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</si>
  <si>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</si>
  <si>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</si>
  <si>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</si>
  <si>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</si>
  <si>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</si>
  <si>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</si>
  <si>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</si>
  <si>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</si>
  <si>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</si>
  <si>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</si>
  <si>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</si>
  <si>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</si>
  <si>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</si>
  <si>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</si>
  <si>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</si>
  <si>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</si>
  <si>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</si>
  <si>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</si>
  <si>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</si>
  <si>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</si>
  <si>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</si>
  <si>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</si>
  <si>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</si>
  <si>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</si>
  <si>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</si>
  <si>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</si>
  <si>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</si>
  <si>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</si>
  <si>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</si>
  <si>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</si>
  <si>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</si>
  <si>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</si>
  <si>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</si>
  <si>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</si>
  <si>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</si>
  <si>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</si>
  <si>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</si>
  <si>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</si>
  <si>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</si>
  <si>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</si>
  <si>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</si>
  <si>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</si>
  <si>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</si>
  <si>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</si>
  <si>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</si>
  <si>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</si>
  <si>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</si>
  <si>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</si>
  <si>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</si>
  <si>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</si>
  <si>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</si>
  <si>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</si>
  <si>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</si>
  <si>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</si>
  <si>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</si>
  <si>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</si>
  <si>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</si>
  <si>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</si>
  <si>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</si>
  <si>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</si>
  <si>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</si>
  <si>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</si>
  <si>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</si>
  <si>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</si>
  <si>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</si>
  <si>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</si>
  <si>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</si>
  <si>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</si>
  <si>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</si>
  <si>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</si>
  <si>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</si>
  <si>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</si>
  <si>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</si>
  <si>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</si>
  <si>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</si>
  <si>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</si>
  <si>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</si>
  <si>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</si>
  <si>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</si>
  <si>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</si>
  <si>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</si>
  <si>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</si>
  <si>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</si>
  <si>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</si>
  <si>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</si>
  <si>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</si>
  <si>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</si>
  <si>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</si>
  <si>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</si>
  <si>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</si>
  <si>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</si>
  <si>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</si>
  <si>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</si>
  <si>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</si>
  <si>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</si>
  <si>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</si>
  <si>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</si>
  <si>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</si>
  <si>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</si>
  <si>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</si>
  <si>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</si>
  <si>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</si>
  <si>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</si>
  <si>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</si>
  <si>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</si>
  <si>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</si>
  <si>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</si>
  <si>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</si>
  <si>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</si>
  <si>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</si>
  <si>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</si>
  <si>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</si>
  <si>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</si>
  <si>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</si>
  <si>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</si>
  <si>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</si>
  <si>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</si>
  <si>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</si>
  <si>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</si>
  <si>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</si>
  <si>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</si>
  <si>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</si>
  <si>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</si>
  <si>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</si>
  <si>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</si>
  <si>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</si>
  <si>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</si>
  <si>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</si>
  <si>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</si>
  <si>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</si>
  <si>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</si>
  <si>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</si>
  <si>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</si>
  <si>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</si>
  <si>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</si>
  <si>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</si>
  <si>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</si>
  <si>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</si>
  <si>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</si>
  <si>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</si>
  <si>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</si>
  <si>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</si>
  <si>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</si>
  <si>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</si>
  <si>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</si>
  <si>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</si>
  <si>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</si>
  <si>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</si>
  <si>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</si>
  <si>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</si>
  <si>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</si>
  <si>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</si>
  <si>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</si>
  <si>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</si>
  <si>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</si>
  <si>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</si>
  <si>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</si>
  <si>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</si>
  <si>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</si>
  <si>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</si>
  <si>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</si>
  <si>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</si>
  <si>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</si>
  <si>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</si>
  <si>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</si>
  <si>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</si>
  <si>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</si>
  <si>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</si>
  <si>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</si>
  <si>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</si>
  <si>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</si>
  <si>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</si>
  <si>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</si>
  <si>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</si>
  <si>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</si>
  <si>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</si>
  <si>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</si>
  <si>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</si>
  <si>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</si>
  <si>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</si>
  <si>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</si>
  <si>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</si>
  <si>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</si>
  <si>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</si>
  <si>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</si>
  <si>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</si>
  <si>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</si>
  <si>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</si>
  <si>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</si>
  <si>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</si>
  <si>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</si>
  <si>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</si>
  <si>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</si>
  <si>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</si>
  <si>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</si>
  <si>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</si>
  <si>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</si>
  <si>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</si>
  <si>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</si>
  <si>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</si>
  <si>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</si>
  <si>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</si>
  <si>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</si>
  <si>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</si>
  <si>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</si>
  <si>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</si>
  <si>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</si>
  <si>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</si>
  <si>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</si>
  <si>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</si>
  <si>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</si>
  <si>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</si>
  <si>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</si>
  <si>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</si>
  <si>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</si>
  <si>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</si>
  <si>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</si>
  <si>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</si>
  <si>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</si>
  <si>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</si>
  <si>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</si>
  <si>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</si>
  <si>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</si>
  <si>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</si>
  <si>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</si>
  <si>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</si>
  <si>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</si>
  <si>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</si>
  <si>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</si>
  <si>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</si>
  <si>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</si>
  <si>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</si>
  <si>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</si>
  <si>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</si>
  <si>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</si>
  <si>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</si>
  <si>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</si>
  <si>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</si>
  <si>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</si>
  <si>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</si>
  <si>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</si>
  <si>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</si>
  <si>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</si>
  <si>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</si>
  <si>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</si>
  <si>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</si>
  <si>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</si>
  <si>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</si>
  <si>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</si>
  <si>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</si>
  <si>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</si>
  <si>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</si>
  <si>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</si>
  <si>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</si>
  <si>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</si>
  <si>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</si>
  <si>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</si>
  <si>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</si>
  <si>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</si>
  <si>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</si>
  <si>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</si>
  <si>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</si>
  <si>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</si>
  <si>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</si>
  <si>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</si>
  <si>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</si>
  <si>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</si>
  <si>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</si>
  <si>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</si>
  <si>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</si>
  <si>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</si>
  <si>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</si>
  <si>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</si>
  <si>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</si>
  <si>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</si>
  <si>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</si>
  <si>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</si>
  <si>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</si>
  <si>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</si>
  <si>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</si>
  <si>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</si>
  <si>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</si>
  <si>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</si>
  <si>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</si>
  <si>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</si>
  <si>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</si>
  <si>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</si>
  <si>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</si>
  <si>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</si>
  <si>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</si>
  <si>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</si>
  <si>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</si>
  <si>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</si>
  <si>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</si>
  <si>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</si>
  <si>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</si>
  <si>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</si>
  <si>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</si>
  <si>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</si>
  <si>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</si>
  <si>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</si>
  <si>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</si>
  <si>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</si>
  <si>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</si>
  <si>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</si>
  <si>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</si>
  <si>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</si>
  <si>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</si>
  <si>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</si>
  <si>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</si>
  <si>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</si>
  <si>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</si>
  <si>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</si>
  <si>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</si>
  <si>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</si>
  <si>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</si>
  <si>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</si>
  <si>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</si>
  <si>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</si>
  <si>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</si>
  <si>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</si>
  <si>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</si>
  <si>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</si>
  <si>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</si>
  <si>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</si>
  <si>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</si>
  <si>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</si>
  <si>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</si>
  <si>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</si>
  <si>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</si>
  <si>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</si>
  <si>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</si>
  <si>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</si>
  <si>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</si>
  <si>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</si>
  <si>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</si>
  <si>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</si>
  <si>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</si>
  <si>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</si>
  <si>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</si>
  <si>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</si>
  <si>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</si>
  <si>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</si>
  <si>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</si>
  <si>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</si>
  <si>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</si>
  <si>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</si>
  <si>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</si>
  <si>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</si>
  <si>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</si>
  <si>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</si>
  <si>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</si>
  <si>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</si>
  <si>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</si>
  <si>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</si>
  <si>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</si>
  <si>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</si>
  <si>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</si>
  <si>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</si>
  <si>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</si>
  <si>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</si>
  <si>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</si>
  <si>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</si>
  <si>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</si>
  <si>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</si>
  <si>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</si>
  <si>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</si>
  <si>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</si>
  <si>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</si>
  <si>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</si>
  <si>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</si>
  <si>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</si>
  <si>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</si>
  <si>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</si>
  <si>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</si>
  <si>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</si>
  <si>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</si>
  <si>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</si>
  <si>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</si>
  <si>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</si>
  <si>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</si>
  <si>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</si>
  <si>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</si>
  <si>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</si>
  <si>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</si>
  <si>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</si>
  <si>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</si>
  <si>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</si>
  <si>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</si>
  <si>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</si>
  <si>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</si>
  <si>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</si>
  <si>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</si>
  <si>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</si>
  <si>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</si>
  <si>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</si>
  <si>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</si>
  <si>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</si>
  <si>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</si>
  <si>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</si>
  <si>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</si>
  <si>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</si>
  <si>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</si>
  <si>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</si>
  <si>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</si>
  <si>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</si>
  <si>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</si>
  <si>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</si>
  <si>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</si>
  <si>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</si>
  <si>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</si>
  <si>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</si>
  <si>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</si>
  <si>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</si>
  <si>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</si>
  <si>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</si>
  <si>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</si>
  <si>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</si>
  <si>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</si>
  <si>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</si>
  <si>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</si>
  <si>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</si>
  <si>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</si>
  <si>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</si>
  <si>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</si>
  <si>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</si>
  <si>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</si>
  <si>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</si>
  <si>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</si>
  <si>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</si>
  <si>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</si>
  <si>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</si>
  <si>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</si>
  <si>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</si>
  <si>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</si>
  <si>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</si>
  <si>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</si>
  <si>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</si>
  <si>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</si>
  <si>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</si>
  <si>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</si>
  <si>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</si>
  <si>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</si>
  <si>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</si>
  <si>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</si>
  <si>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</si>
  <si>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</si>
  <si>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</si>
  <si>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</si>
  <si>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</si>
  <si>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</si>
  <si>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</si>
  <si>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</si>
  <si>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</si>
  <si>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</si>
  <si>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</si>
  <si>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</si>
  <si>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</si>
  <si>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</si>
  <si>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</si>
  <si>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</si>
  <si>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</si>
  <si>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</si>
  <si>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</si>
  <si>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</si>
  <si>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</si>
  <si>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</si>
  <si>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</si>
  <si>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</si>
  <si>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</si>
  <si>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</si>
  <si>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</si>
  <si>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</si>
  <si>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</si>
  <si>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</si>
  <si>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</si>
  <si>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</si>
  <si>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</si>
  <si>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</si>
  <si>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</si>
  <si>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</si>
  <si>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</si>
  <si>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</si>
  <si>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</si>
  <si>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</si>
  <si>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</si>
  <si>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</si>
  <si>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</si>
  <si>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</si>
  <si>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</si>
  <si>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</si>
  <si>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</si>
  <si>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</si>
  <si>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</si>
  <si>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</si>
  <si>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</si>
  <si>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</si>
  <si>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</si>
  <si>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</si>
  <si>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</si>
  <si>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</si>
  <si>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</si>
  <si>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</si>
  <si>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</si>
  <si>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</si>
  <si>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</si>
  <si>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</si>
  <si>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</si>
  <si>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</si>
  <si>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</si>
  <si>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</si>
  <si>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</si>
  <si>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</si>
  <si>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</si>
  <si>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</si>
  <si>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</si>
  <si>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</si>
  <si>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</si>
  <si>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</si>
  <si>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</si>
  <si>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</si>
  <si>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</si>
  <si>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</si>
  <si>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</si>
  <si>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</si>
  <si>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</si>
  <si>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</si>
  <si>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</si>
  <si>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</si>
  <si>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</si>
  <si>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</si>
  <si>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</si>
  <si>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</si>
  <si>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</si>
  <si>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</si>
  <si>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</si>
  <si>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</si>
  <si>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</si>
  <si>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</si>
  <si>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</si>
  <si>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</si>
  <si>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</si>
  <si>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</si>
  <si>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</si>
  <si>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</si>
  <si>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</si>
  <si>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</si>
  <si>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</si>
  <si>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</si>
  <si>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</si>
  <si>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</si>
  <si>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</si>
  <si>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</si>
  <si>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</si>
  <si>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</si>
  <si>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</si>
  <si>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</si>
  <si>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</si>
  <si>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</si>
  <si>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</si>
  <si>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</si>
  <si>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</si>
  <si>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</si>
  <si>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</si>
  <si>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</si>
  <si>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</si>
  <si>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</si>
  <si>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</si>
  <si>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</si>
  <si>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</si>
  <si>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</si>
  <si>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</si>
  <si>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</si>
  <si>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</si>
  <si>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</si>
  <si>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</si>
  <si>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</si>
  <si>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</si>
  <si>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</si>
  <si>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</si>
  <si>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</si>
  <si>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</si>
  <si>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</si>
  <si>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</si>
  <si>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</si>
  <si>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</si>
  <si>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</si>
  <si>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</si>
  <si>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</si>
  <si>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</si>
  <si>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</si>
  <si>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</si>
  <si>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</si>
  <si>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</si>
  <si>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</si>
  <si>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</si>
  <si>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</si>
  <si>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</si>
  <si>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</si>
  <si>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</si>
  <si>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</si>
  <si>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</si>
  <si>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</si>
  <si>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</si>
  <si>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</si>
  <si>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</si>
  <si>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</si>
  <si>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</si>
  <si>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</si>
  <si>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</si>
  <si>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</si>
  <si>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</si>
  <si>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</si>
  <si>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</si>
  <si>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</si>
  <si>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</si>
  <si>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</si>
  <si>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</si>
  <si>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</si>
  <si>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</si>
  <si>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</si>
  <si>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</si>
  <si>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</si>
  <si>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</si>
  <si>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</si>
  <si>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</si>
  <si>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</si>
  <si>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</si>
  <si>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</si>
  <si>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</si>
  <si>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</si>
  <si>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</si>
  <si>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</si>
  <si>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</si>
  <si>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</si>
  <si>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</si>
  <si>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</si>
  <si>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</si>
  <si>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</si>
  <si>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</si>
  <si>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</si>
  <si>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</si>
  <si>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</si>
  <si>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</si>
  <si>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</si>
  <si>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</si>
  <si>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</si>
  <si>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</si>
  <si>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</si>
  <si>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</si>
  <si>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</si>
  <si>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</si>
  <si>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</si>
  <si>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</si>
  <si>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</si>
  <si>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</si>
  <si>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</si>
  <si>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</si>
  <si>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</si>
  <si>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</si>
  <si>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</si>
  <si>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</si>
  <si>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</si>
  <si>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</si>
  <si>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</si>
  <si>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</si>
  <si>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</si>
  <si>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</si>
  <si>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</si>
  <si>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</si>
  <si>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</si>
  <si>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</si>
  <si>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</si>
  <si>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</si>
  <si>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</si>
  <si>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</si>
  <si>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</si>
  <si>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</si>
  <si>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</si>
  <si>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</si>
  <si>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</si>
  <si>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</si>
  <si>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</si>
  <si>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</si>
  <si>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</si>
  <si>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</si>
  <si>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</si>
  <si>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</si>
  <si>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</si>
  <si>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</si>
  <si>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</si>
  <si>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</si>
  <si>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</si>
  <si>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</si>
  <si>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</si>
  <si>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</si>
  <si>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</si>
  <si>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</si>
  <si>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</si>
  <si>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</si>
  <si>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</si>
  <si>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</si>
  <si>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</si>
  <si>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</si>
  <si>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</si>
  <si>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</si>
  <si>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</si>
  <si>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</si>
  <si>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</si>
  <si>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</si>
  <si>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</si>
  <si>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</si>
  <si>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</si>
  <si>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</si>
  <si>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</si>
  <si>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</si>
  <si>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</si>
  <si>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</si>
  <si>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</si>
  <si>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</si>
  <si>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</si>
  <si>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</si>
  <si>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</si>
  <si>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</si>
  <si>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</si>
  <si>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</si>
  <si>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</si>
  <si>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</si>
  <si>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</si>
  <si>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</si>
  <si>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</si>
  <si>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</si>
  <si>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</si>
  <si>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</si>
  <si>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</si>
  <si>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</si>
  <si>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</si>
  <si>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</si>
  <si>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</si>
  <si>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</si>
  <si>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</si>
  <si>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</si>
  <si>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</si>
  <si>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</si>
  <si>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</si>
  <si>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</si>
  <si>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</si>
  <si>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</si>
  <si>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</si>
  <si>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</si>
  <si>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</si>
  <si>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</si>
  <si>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</si>
  <si>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</si>
  <si>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</si>
  <si>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</si>
  <si>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</si>
  <si>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</si>
  <si>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</si>
  <si>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</si>
  <si>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</si>
  <si>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</si>
  <si>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</si>
  <si>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</si>
  <si>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</si>
  <si>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</si>
  <si>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</si>
  <si>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</si>
  <si>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</si>
  <si>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</si>
  <si>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</si>
  <si>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</si>
  <si>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</si>
  <si>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</si>
  <si>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</si>
  <si>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</si>
  <si>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</si>
  <si>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</si>
  <si>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</si>
  <si>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</si>
  <si>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</si>
  <si>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</si>
  <si>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</si>
  <si>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</si>
  <si>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</si>
  <si>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</si>
  <si>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</si>
  <si>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</si>
  <si>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</si>
  <si>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</si>
  <si>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</si>
  <si>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</si>
  <si>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</si>
  <si>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</si>
  <si>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</si>
  <si>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</si>
  <si>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</si>
  <si>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</si>
  <si>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</si>
  <si>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</si>
  <si>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</si>
  <si>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</si>
  <si>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</si>
  <si>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</si>
  <si>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</si>
  <si>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</si>
  <si>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</si>
  <si>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</si>
  <si>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</si>
  <si>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</si>
  <si>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</si>
  <si>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</si>
  <si>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</si>
  <si>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</si>
  <si>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</si>
  <si>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</si>
  <si>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</si>
  <si>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</si>
  <si>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</si>
  <si>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</si>
  <si>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</si>
  <si>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</si>
  <si>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</si>
  <si>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</si>
  <si>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</si>
  <si>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</si>
  <si>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</si>
  <si>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</si>
  <si>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</si>
  <si>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</si>
  <si>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</si>
  <si>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</si>
  <si>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</si>
  <si>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</si>
  <si>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</si>
  <si>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</si>
  <si>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</si>
  <si>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</si>
  <si>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</si>
  <si>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</si>
  <si>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</si>
  <si>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</si>
  <si>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</si>
  <si>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</si>
  <si>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</si>
  <si>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</si>
  <si>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</si>
  <si>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</si>
  <si>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</si>
  <si>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</si>
  <si>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</si>
  <si>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</si>
  <si>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</si>
  <si>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</si>
  <si>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</si>
  <si>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</si>
  <si>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</si>
  <si>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</si>
  <si>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</si>
  <si>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</si>
  <si>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</si>
  <si>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</si>
  <si>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</si>
  <si>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</si>
  <si>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</si>
  <si>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</si>
  <si>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</si>
  <si>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</si>
  <si>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</si>
  <si>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</si>
  <si>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</si>
  <si>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</si>
  <si>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</si>
  <si>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</si>
  <si>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</si>
  <si>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</si>
  <si>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</si>
  <si>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</si>
  <si>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</si>
  <si>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</si>
  <si>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</si>
  <si>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</si>
  <si>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</si>
  <si>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</si>
  <si>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</si>
  <si>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</si>
  <si>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</si>
  <si>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</si>
  <si>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</si>
  <si>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</si>
  <si>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</si>
  <si>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</si>
  <si>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</si>
  <si>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</si>
  <si>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</si>
  <si>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</si>
  <si>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</si>
  <si>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</si>
  <si>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</si>
  <si>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</si>
  <si>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</si>
  <si>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</si>
  <si>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</si>
  <si>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</si>
  <si>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</si>
  <si>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</si>
  <si>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</si>
  <si>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</si>
  <si>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</si>
  <si>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</si>
  <si>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</si>
  <si>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</si>
  <si>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</si>
  <si>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</si>
  <si>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</si>
  <si>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</si>
  <si>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</si>
  <si>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</si>
  <si>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</si>
  <si>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</si>
  <si>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</si>
  <si>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</si>
  <si>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</si>
  <si>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</si>
  <si>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</si>
  <si>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</si>
  <si>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</si>
  <si>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</si>
  <si>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</si>
  <si>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</si>
  <si>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</si>
  <si>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</si>
  <si>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</si>
  <si>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</si>
  <si>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</si>
  <si>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</si>
  <si>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</si>
  <si>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</si>
  <si>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</si>
  <si>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</si>
  <si>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</si>
  <si>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</si>
  <si>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</si>
  <si>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</si>
  <si>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</si>
  <si>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</si>
  <si>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</si>
  <si>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</si>
  <si>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</si>
  <si>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</si>
  <si>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</si>
  <si>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</si>
  <si>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</si>
  <si>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</si>
  <si>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</si>
  <si>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</si>
  <si>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</si>
  <si>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</si>
  <si>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</si>
  <si>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</si>
  <si>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</si>
  <si>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</si>
  <si>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</si>
  <si>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</si>
  <si>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</si>
  <si>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</si>
  <si>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</si>
  <si>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</si>
  <si>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</si>
  <si>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</si>
  <si>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</si>
  <si>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</si>
  <si>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</si>
  <si>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</si>
  <si>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</si>
  <si>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</si>
  <si>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</si>
  <si>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</si>
  <si>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</si>
  <si>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</si>
  <si>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</si>
  <si>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</si>
  <si>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</si>
  <si>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</si>
  <si>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</si>
  <si>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</si>
  <si>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</si>
  <si>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</si>
  <si>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</si>
  <si>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</si>
  <si>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</si>
  <si>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</si>
  <si>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</si>
  <si>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</si>
  <si>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</si>
  <si>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</si>
  <si>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</si>
  <si>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</si>
  <si>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</si>
  <si>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</si>
  <si>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</si>
  <si>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</si>
  <si>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</si>
  <si>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</si>
  <si>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</si>
  <si>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</si>
  <si>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</si>
  <si>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</si>
  <si>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</si>
  <si>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</si>
  <si>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</si>
  <si>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</si>
  <si>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</si>
  <si>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</si>
  <si>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</si>
  <si>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</si>
  <si>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</si>
  <si>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</si>
  <si>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</si>
  <si>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</si>
  <si>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</si>
  <si>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</si>
  <si>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</si>
  <si>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</si>
  <si>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</si>
  <si>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</si>
  <si>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</si>
  <si>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</si>
  <si>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</si>
  <si>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</si>
  <si>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</si>
  <si>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</si>
  <si>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</si>
  <si>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</si>
  <si>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</si>
  <si>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</si>
  <si>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</si>
  <si>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</si>
  <si>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</si>
  <si>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</si>
  <si>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</si>
  <si>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</si>
  <si>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</si>
  <si>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</si>
  <si>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</si>
  <si>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</si>
  <si>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</si>
  <si>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</si>
  <si>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</si>
  <si>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</si>
  <si>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</si>
  <si>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</si>
  <si>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</si>
  <si>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</si>
  <si>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</si>
  <si>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</si>
  <si>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</si>
  <si>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</si>
  <si>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</si>
  <si>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</si>
  <si>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</si>
  <si>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</si>
  <si>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</si>
  <si>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</si>
  <si>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</si>
  <si>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</si>
  <si>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</si>
  <si>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</si>
  <si>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</si>
  <si>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</si>
  <si>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</si>
  <si>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</si>
  <si>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</si>
  <si>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</si>
  <si>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</si>
  <si>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</si>
  <si>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</si>
  <si>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</si>
  <si>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</si>
  <si>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</si>
  <si>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</si>
  <si>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</si>
  <si>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</si>
  <si>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</si>
  <si>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</si>
  <si>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</si>
  <si>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</si>
  <si>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</si>
  <si>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</si>
  <si>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</si>
  <si>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</si>
  <si>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</si>
  <si>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</si>
  <si>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</si>
  <si>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</si>
  <si>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</si>
  <si>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</si>
  <si>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</si>
  <si>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</si>
  <si>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</si>
  <si>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</si>
  <si>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</si>
  <si>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</si>
  <si>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</si>
  <si>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</si>
  <si>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</si>
  <si>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</si>
  <si>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</si>
  <si>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</si>
  <si>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</si>
  <si>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</si>
  <si>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</si>
  <si>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</si>
  <si>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</si>
  <si>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</si>
  <si>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</si>
  <si>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</si>
  <si>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</si>
  <si>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</si>
  <si>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</si>
  <si>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</si>
  <si>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</si>
  <si>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</si>
  <si>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</si>
  <si>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</si>
  <si>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</si>
  <si>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</si>
  <si>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</si>
  <si>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</si>
  <si>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</si>
  <si>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</si>
  <si>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</si>
  <si>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</si>
  <si>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</si>
  <si>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</si>
  <si>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</si>
  <si>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</si>
  <si>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</si>
  <si>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</si>
  <si>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</si>
  <si>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</si>
  <si>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</si>
  <si>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</si>
  <si>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</si>
  <si>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</si>
  <si>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</si>
  <si>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</si>
  <si>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</si>
  <si>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</si>
  <si>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</si>
  <si>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</si>
  <si>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</si>
  <si>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</si>
  <si>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</si>
  <si>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</si>
  <si>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</si>
  <si>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</si>
  <si>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</si>
  <si>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</si>
  <si>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</si>
  <si>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</si>
  <si>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</si>
  <si>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</si>
  <si>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</si>
  <si>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</si>
  <si>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</si>
  <si>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</si>
  <si>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</si>
  <si>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</si>
  <si>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</si>
  <si>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</si>
  <si>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</si>
  <si>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</si>
  <si>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</si>
  <si>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</si>
  <si>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</si>
  <si>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</si>
  <si>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</si>
  <si>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</si>
  <si>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</si>
  <si>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</si>
  <si>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</si>
  <si>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</si>
  <si>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</si>
  <si>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</si>
  <si>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</si>
  <si>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</si>
  <si>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</si>
  <si>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</si>
  <si>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</si>
  <si>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</si>
  <si>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</si>
  <si>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</si>
  <si>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</si>
  <si>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</si>
  <si>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</si>
  <si>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</si>
  <si>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</si>
  <si>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</si>
  <si>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</si>
  <si>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</si>
  <si>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</si>
  <si>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</si>
  <si>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</si>
  <si>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</si>
  <si>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</si>
  <si>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</si>
  <si>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</si>
  <si>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</si>
  <si>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</si>
  <si>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</si>
  <si>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</si>
  <si>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</si>
  <si>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</si>
  <si>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</si>
  <si>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</si>
  <si>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</si>
  <si>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</si>
  <si>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</si>
  <si>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</si>
  <si>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</si>
  <si>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</si>
  <si>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</si>
  <si>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</si>
  <si>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</si>
  <si>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</si>
  <si>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</si>
  <si>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</si>
  <si>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</si>
  <si>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</si>
  <si>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</si>
  <si>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</si>
  <si>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</si>
  <si>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</si>
  <si>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</si>
  <si>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</si>
  <si>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</si>
  <si>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</si>
  <si>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</si>
  <si>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</si>
  <si>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</si>
  <si>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</si>
  <si>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</si>
  <si>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</si>
  <si>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</si>
  <si>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</si>
  <si>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</si>
  <si>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</si>
  <si>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</si>
  <si>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</si>
  <si>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</si>
  <si>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</si>
  <si>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</si>
  <si>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</si>
  <si>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</si>
  <si>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</si>
  <si>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</si>
  <si>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</si>
  <si>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</si>
  <si>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</si>
  <si>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</si>
  <si>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</si>
  <si>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</si>
  <si>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</si>
  <si>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</si>
  <si>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</si>
  <si>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</si>
  <si>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</si>
  <si>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</si>
  <si>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</si>
  <si>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</si>
  <si>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</si>
  <si>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</si>
  <si>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</si>
  <si>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</si>
  <si>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</si>
  <si>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</si>
  <si>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</si>
  <si>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</si>
  <si>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</si>
  <si>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</si>
  <si>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</si>
  <si>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</si>
  <si>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</si>
  <si>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</si>
  <si>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</si>
  <si>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</si>
  <si>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</si>
  <si>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</si>
  <si>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</si>
  <si>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</si>
  <si>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</si>
  <si>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</si>
  <si>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</si>
  <si>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</si>
  <si>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</si>
  <si>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</si>
  <si>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</si>
  <si>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</si>
  <si>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</si>
  <si>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</si>
  <si>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</si>
  <si>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</si>
  <si>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</si>
  <si>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</si>
  <si>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</si>
  <si>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</si>
  <si>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</si>
  <si>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</si>
  <si>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</si>
  <si>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</si>
  <si>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</si>
  <si>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</si>
  <si>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</si>
  <si>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</si>
  <si>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</si>
  <si>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</si>
  <si>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</si>
  <si>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</si>
  <si>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</si>
  <si>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</si>
  <si>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</si>
  <si>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</si>
  <si>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</si>
  <si>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</si>
  <si>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</si>
  <si>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</si>
  <si>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</si>
  <si>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</si>
  <si>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</si>
  <si>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</si>
  <si>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</si>
  <si>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</si>
  <si>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</si>
  <si>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</si>
  <si>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</si>
  <si>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</si>
  <si>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</si>
  <si>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</si>
  <si>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</si>
  <si>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</si>
  <si>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</si>
  <si>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</si>
  <si>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</si>
  <si>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</si>
  <si>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</si>
  <si>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</si>
  <si>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</si>
  <si>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</si>
  <si>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</si>
  <si>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</si>
  <si>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</si>
  <si>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</si>
  <si>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</si>
  <si>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</si>
  <si>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</si>
  <si>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</si>
  <si>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</si>
  <si>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</si>
  <si>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</si>
  <si>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</si>
  <si>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</si>
  <si>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</si>
  <si>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</si>
  <si>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</si>
  <si>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</si>
  <si>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</si>
  <si>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</si>
  <si>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</si>
  <si>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</si>
  <si>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</si>
  <si>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</si>
  <si>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</si>
  <si>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</si>
  <si>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</si>
  <si>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</si>
  <si>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</si>
  <si>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</si>
  <si>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</si>
  <si>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</si>
  <si>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</si>
  <si>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</si>
  <si>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</si>
  <si>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</si>
  <si>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</si>
  <si>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</si>
  <si>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</si>
  <si>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</si>
  <si>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</si>
  <si>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</si>
  <si>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</si>
  <si>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</si>
  <si>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</si>
  <si>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</si>
  <si>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</si>
  <si>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</si>
  <si>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</si>
  <si>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</si>
  <si>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</si>
  <si>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</si>
  <si>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</si>
  <si>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</si>
  <si>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</si>
  <si>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</si>
  <si>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</si>
  <si>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</si>
  <si>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</si>
  <si>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</si>
  <si>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</si>
  <si>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</si>
  <si>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</si>
  <si>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</si>
  <si>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</si>
  <si>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</si>
  <si>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</si>
  <si>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</si>
  <si>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</si>
  <si>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</si>
  <si>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</si>
  <si>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</si>
  <si>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</si>
  <si>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</si>
  <si>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</si>
  <si>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</si>
  <si>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</si>
  <si>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</si>
  <si>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</si>
  <si>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</si>
  <si>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</si>
  <si>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</si>
  <si>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</si>
  <si>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</si>
  <si>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</si>
  <si>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</si>
  <si>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</si>
  <si>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</si>
  <si>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</si>
  <si>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</si>
  <si>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</si>
  <si>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</si>
  <si>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</si>
  <si>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</si>
  <si>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</si>
  <si>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</si>
  <si>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</si>
  <si>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</si>
  <si>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</si>
  <si>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</si>
  <si>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</si>
  <si>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</si>
  <si>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</si>
  <si>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</si>
  <si>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</si>
  <si>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</si>
  <si>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</si>
  <si>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</si>
  <si>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</si>
  <si>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</si>
  <si>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</si>
  <si>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</si>
  <si>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</si>
  <si>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</si>
  <si>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</si>
  <si>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</si>
  <si>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</si>
  <si>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</si>
  <si>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</si>
  <si>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</si>
  <si>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</si>
  <si>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</si>
  <si>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</si>
  <si>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</si>
  <si>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</si>
  <si>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</si>
  <si>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</si>
  <si>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</si>
  <si>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</si>
  <si>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</si>
  <si>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</si>
  <si>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</si>
  <si>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</si>
  <si>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</si>
  <si>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</si>
  <si>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</si>
  <si>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</si>
  <si>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</si>
  <si>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</si>
  <si>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</si>
  <si>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</si>
  <si>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</si>
  <si>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</si>
  <si>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</si>
  <si>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</si>
  <si>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</si>
  <si>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</si>
  <si>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</si>
  <si>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</si>
  <si>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</si>
  <si>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</si>
  <si>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</si>
  <si>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</si>
  <si>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</si>
  <si>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</si>
  <si>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</si>
  <si>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</si>
  <si>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</si>
  <si>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</si>
  <si>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</si>
  <si>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</si>
  <si>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</si>
  <si>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</si>
  <si>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</si>
  <si>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</si>
  <si>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</si>
  <si>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</si>
  <si>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</si>
  <si>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</si>
  <si>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</si>
  <si>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</si>
  <si>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</si>
  <si>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</si>
  <si>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</si>
  <si>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</si>
  <si>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</si>
  <si>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</si>
  <si>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</si>
  <si>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</si>
  <si>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</si>
  <si>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</si>
  <si>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</si>
  <si>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</si>
  <si>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</si>
  <si>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</si>
  <si>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</si>
  <si>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</si>
  <si>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</si>
  <si>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</si>
  <si>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</si>
  <si>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</si>
  <si>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</si>
  <si>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</si>
  <si>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</si>
  <si>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</si>
  <si>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</si>
  <si>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</si>
  <si>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</si>
  <si>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</si>
  <si>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</si>
  <si>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</si>
  <si>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</si>
  <si>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</si>
  <si>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</si>
  <si>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</si>
  <si>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</si>
  <si>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</si>
  <si>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</si>
  <si>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</si>
  <si>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</si>
  <si>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</si>
  <si>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</si>
  <si>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</si>
  <si>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</si>
  <si>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</si>
  <si>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</si>
  <si>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</si>
  <si>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</si>
  <si>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</si>
  <si>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</si>
  <si>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</si>
  <si>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</si>
  <si>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</si>
  <si>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</si>
  <si>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</si>
  <si>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</si>
  <si>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</si>
  <si>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</si>
  <si>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</si>
  <si>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</si>
  <si>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</si>
  <si>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</si>
  <si>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</si>
  <si>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</si>
  <si>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</si>
  <si>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</si>
  <si>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</si>
  <si>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</si>
  <si>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</si>
  <si>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</si>
  <si>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</si>
  <si>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</si>
  <si>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</si>
  <si>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</si>
  <si>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</si>
  <si>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</si>
  <si>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</si>
  <si>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</si>
  <si>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</si>
  <si>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</si>
  <si>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</si>
  <si>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</si>
  <si>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</si>
  <si>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</si>
  <si>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</si>
  <si>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</si>
  <si>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</si>
  <si>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</si>
  <si>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</si>
  <si>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</si>
  <si>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</si>
  <si>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</si>
  <si>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</si>
  <si>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</si>
  <si>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</si>
  <si>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</si>
  <si>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</si>
  <si>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</si>
  <si>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</si>
  <si>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</si>
  <si>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</si>
  <si>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</si>
  <si>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</si>
  <si>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</si>
  <si>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</si>
  <si>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</si>
  <si>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</si>
  <si>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</si>
  <si>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</si>
  <si>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</si>
  <si>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</si>
  <si>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</si>
  <si>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</si>
  <si>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</si>
  <si>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</si>
  <si>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</si>
  <si>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</si>
  <si>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</si>
  <si>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</si>
  <si>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</si>
  <si>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</si>
  <si>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</si>
  <si>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</si>
  <si>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</si>
  <si>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</si>
  <si>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</si>
  <si>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</si>
  <si>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</si>
  <si>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</si>
  <si>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</si>
  <si>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</si>
  <si>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</si>
  <si>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</si>
  <si>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</si>
  <si>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</si>
  <si>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</si>
  <si>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</si>
  <si>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</si>
  <si>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</si>
  <si>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</si>
  <si>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</si>
  <si>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</si>
  <si>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</si>
  <si>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</si>
  <si>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</si>
  <si>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</si>
  <si>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</si>
  <si>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</si>
  <si>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</si>
  <si>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</si>
  <si>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</si>
  <si>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</si>
  <si>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</si>
  <si>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</si>
  <si>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</si>
  <si>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</si>
  <si>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</si>
  <si>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</si>
  <si>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</si>
  <si>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</si>
  <si>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</si>
  <si>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</si>
  <si>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</si>
  <si>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</si>
  <si>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</si>
  <si>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</si>
  <si>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</si>
  <si>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</si>
  <si>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</si>
  <si>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</si>
  <si>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</si>
  <si>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</si>
  <si>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</si>
  <si>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</si>
  <si>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</si>
  <si>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</si>
  <si>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</si>
  <si>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</si>
  <si>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</si>
  <si>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</si>
  <si>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</si>
  <si>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</si>
  <si>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</si>
  <si>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</si>
  <si>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</si>
  <si>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</si>
  <si>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</si>
  <si>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</si>
  <si>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</si>
  <si>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</si>
  <si>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</si>
  <si>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</si>
  <si>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</si>
  <si>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</si>
  <si>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</si>
  <si>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</si>
  <si>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</si>
  <si>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</si>
  <si>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</si>
  <si>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</si>
  <si>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</si>
  <si>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</si>
  <si>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</si>
  <si>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</si>
  <si>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</si>
  <si>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</si>
  <si>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</si>
  <si>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</si>
  <si>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</si>
  <si>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</si>
  <si>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</si>
  <si>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</si>
  <si>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</si>
  <si>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</si>
  <si>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</si>
  <si>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</si>
  <si>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</si>
  <si>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</si>
  <si>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</si>
  <si>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</si>
  <si>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</si>
  <si>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</si>
  <si>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</si>
  <si>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</si>
  <si>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</si>
  <si>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</si>
  <si>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</si>
  <si>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</si>
  <si>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</si>
  <si>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</si>
  <si>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</si>
  <si>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</si>
  <si>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</si>
  <si>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</si>
  <si>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</si>
  <si>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</si>
  <si>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</si>
  <si>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</si>
  <si>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</si>
  <si>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</si>
  <si>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</si>
  <si>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</si>
  <si>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</si>
  <si>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</si>
  <si>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</si>
  <si>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</si>
  <si>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</si>
  <si>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</si>
  <si>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</si>
  <si>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</si>
  <si>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</si>
  <si>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</si>
  <si>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</si>
  <si>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</si>
  <si>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</si>
  <si>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</si>
  <si>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</si>
  <si>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</si>
  <si>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</si>
  <si>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</si>
  <si>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</si>
  <si>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</si>
  <si>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</si>
  <si>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</si>
  <si>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</si>
  <si>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</si>
  <si>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</si>
  <si>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</si>
  <si>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</si>
  <si>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</si>
  <si>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</si>
  <si>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</si>
  <si>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</si>
  <si>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</si>
  <si>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</si>
  <si>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</si>
  <si>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</si>
  <si>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</si>
  <si>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</si>
  <si>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</si>
  <si>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</si>
  <si>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</si>
  <si>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</si>
  <si>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</si>
  <si>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</si>
  <si>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</si>
  <si>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</si>
  <si>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</si>
  <si>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</si>
  <si>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</si>
  <si>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</si>
  <si>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</si>
  <si>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</si>
  <si>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</si>
  <si>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</si>
  <si>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</si>
  <si>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</si>
  <si>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</si>
  <si>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</si>
  <si>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</si>
  <si>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</si>
  <si>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</si>
  <si>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</si>
  <si>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</si>
  <si>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</si>
  <si>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</si>
  <si>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</si>
  <si>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</si>
  <si>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</si>
  <si>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</si>
  <si>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</si>
  <si>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</si>
  <si>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</si>
  <si>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</si>
  <si>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</si>
  <si>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</si>
  <si>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</si>
  <si>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</si>
  <si>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</si>
  <si>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</si>
  <si>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</si>
  <si>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</si>
  <si>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</si>
  <si>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</si>
  <si>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</si>
  <si>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</si>
  <si>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</si>
  <si>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</si>
  <si>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</si>
  <si>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</si>
  <si>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</si>
  <si>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</si>
  <si>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</si>
  <si>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</si>
  <si>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</si>
  <si>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</si>
  <si>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</si>
  <si>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</si>
  <si>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</si>
  <si>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</si>
  <si>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</si>
  <si>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</si>
  <si>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</si>
  <si>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</si>
  <si>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</si>
  <si>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</si>
  <si>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</si>
  <si>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</si>
  <si>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</si>
  <si>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</si>
  <si>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</si>
  <si>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</si>
  <si>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</si>
  <si>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</si>
  <si>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</si>
  <si>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</si>
  <si>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</si>
  <si>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</si>
  <si>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</si>
  <si>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</si>
  <si>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</si>
  <si>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</si>
  <si>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</si>
  <si>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</si>
  <si>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</si>
  <si>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</si>
  <si>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</si>
  <si>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</si>
  <si>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</si>
  <si>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</si>
  <si>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</si>
  <si>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</si>
  <si>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</si>
  <si>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</si>
  <si>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</si>
  <si>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</si>
  <si>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</si>
  <si>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</si>
  <si>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</si>
  <si>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</si>
  <si>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</si>
  <si>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</si>
  <si>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</si>
  <si>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</si>
  <si>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</si>
  <si>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</si>
  <si>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</si>
  <si>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</si>
  <si>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</si>
  <si>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</si>
  <si>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</si>
  <si>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</si>
  <si>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</si>
  <si>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</si>
  <si>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</si>
  <si>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</si>
  <si>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</si>
  <si>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</si>
  <si>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</si>
  <si>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</si>
  <si>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</si>
  <si>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</si>
  <si>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</si>
  <si>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</si>
  <si>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</si>
  <si>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</si>
  <si>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</si>
  <si>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</si>
  <si>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</si>
  <si>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</si>
  <si>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</si>
  <si>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</si>
  <si>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</si>
  <si>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</si>
  <si>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</si>
  <si>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</si>
  <si>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</si>
  <si>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</si>
  <si>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</si>
  <si>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</si>
  <si>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</si>
  <si>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</si>
  <si>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</si>
  <si>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</si>
  <si>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</si>
  <si>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</si>
  <si>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</si>
  <si>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</si>
  <si>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</si>
  <si>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</si>
  <si>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</si>
  <si>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</si>
  <si>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</si>
  <si>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</si>
  <si>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</si>
  <si>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</si>
  <si>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</si>
  <si>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</si>
  <si>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</si>
  <si>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</si>
  <si>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</si>
  <si>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</si>
  <si>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</si>
  <si>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</si>
  <si>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</si>
  <si>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</si>
  <si>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</si>
  <si>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</si>
  <si>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</si>
  <si>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</si>
  <si>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</si>
  <si>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</si>
  <si>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</si>
  <si>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</si>
  <si>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</si>
  <si>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</si>
  <si>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</si>
  <si>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</si>
  <si>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</si>
  <si>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</si>
  <si>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</si>
  <si>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</si>
  <si>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</si>
  <si>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</si>
  <si>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</si>
  <si>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</si>
  <si>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</si>
  <si>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</si>
  <si>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</si>
  <si>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</si>
  <si>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</si>
  <si>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</si>
  <si>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</si>
  <si>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</si>
  <si>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</si>
  <si>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</si>
  <si>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</si>
  <si>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</si>
  <si>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</si>
  <si>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</si>
  <si>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</si>
  <si>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</si>
  <si>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</si>
  <si>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</si>
  <si>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</si>
  <si>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</si>
  <si>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</si>
  <si>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</si>
  <si>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</si>
  <si>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</si>
  <si>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</si>
  <si>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</si>
  <si>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</si>
  <si>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</si>
  <si>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</si>
  <si>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</si>
  <si>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</si>
  <si>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</si>
  <si>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</si>
  <si>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</si>
  <si>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</si>
  <si>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</si>
  <si>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</si>
  <si>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</si>
  <si>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</si>
  <si>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</si>
  <si>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</si>
  <si>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</si>
  <si>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</si>
  <si>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</si>
  <si>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</si>
  <si>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</si>
  <si>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</si>
  <si>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</si>
  <si>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</si>
  <si>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</si>
  <si>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</si>
  <si>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</si>
  <si>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</si>
  <si>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</si>
  <si>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</si>
  <si>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</si>
  <si>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</si>
  <si>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</si>
  <si>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</si>
  <si>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</si>
  <si>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</si>
  <si>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</si>
  <si>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</si>
  <si>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</si>
  <si>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</si>
  <si>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</si>
  <si>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</si>
  <si>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</si>
  <si>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</si>
  <si>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</si>
  <si>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</si>
  <si>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</si>
  <si>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</si>
  <si>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</si>
  <si>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</si>
  <si>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</si>
  <si>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</si>
  <si>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</si>
  <si>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</si>
  <si>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</si>
  <si>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</si>
  <si>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</si>
  <si>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</si>
  <si>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</si>
  <si>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</si>
  <si>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</si>
  <si>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</si>
  <si>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</si>
  <si>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</si>
  <si>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</si>
  <si>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</si>
  <si>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</si>
  <si>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</si>
  <si>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</si>
  <si>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</si>
  <si>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</si>
  <si>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</si>
  <si>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</si>
  <si>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</si>
  <si>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</si>
  <si>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</si>
  <si>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</si>
  <si>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</si>
  <si>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</si>
  <si>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</si>
  <si>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</si>
  <si>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</si>
  <si>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</si>
  <si>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</si>
  <si>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</si>
  <si>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</si>
  <si>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</si>
  <si>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</si>
  <si>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</si>
  <si>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</si>
  <si>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</si>
  <si>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</si>
  <si>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</si>
  <si>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</si>
  <si>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</si>
  <si>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</si>
  <si>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</si>
  <si>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</si>
  <si>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</si>
  <si>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</si>
  <si>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</si>
  <si>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</si>
  <si>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</si>
  <si>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</si>
  <si>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</si>
  <si>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</si>
  <si>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</si>
  <si>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</si>
  <si>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</si>
  <si>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</si>
  <si>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</si>
  <si>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</si>
  <si>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</si>
  <si>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</si>
  <si>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</si>
  <si>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</si>
  <si>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</si>
  <si>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</si>
  <si>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</si>
  <si>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</si>
  <si>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</si>
  <si>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</si>
  <si>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</si>
  <si>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</si>
  <si>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</si>
  <si>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</si>
  <si>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</si>
  <si>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</si>
  <si>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</si>
  <si>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</si>
  <si>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</si>
  <si>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</si>
  <si>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</si>
  <si>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</si>
  <si>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</si>
  <si>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</si>
  <si>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</si>
  <si>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</si>
  <si>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</si>
  <si>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</si>
  <si>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</si>
  <si>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</si>
  <si>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</si>
  <si>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</si>
  <si>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</si>
  <si>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</si>
  <si>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</si>
  <si>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</si>
  <si>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</si>
  <si>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</si>
  <si>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</si>
  <si>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</si>
  <si>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</si>
  <si>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</si>
  <si>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</si>
  <si>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</si>
  <si>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</si>
  <si>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</si>
  <si>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</si>
  <si>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</si>
  <si>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</si>
  <si>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</si>
  <si>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</si>
  <si>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</si>
  <si>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</si>
  <si>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</si>
  <si>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</si>
  <si>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</si>
  <si>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</si>
  <si>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</si>
  <si>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</si>
  <si>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</si>
  <si>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</si>
  <si>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</si>
  <si>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</si>
  <si>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</si>
  <si>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</si>
  <si>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</si>
  <si>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</si>
  <si>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</si>
  <si>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</si>
  <si>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</si>
  <si>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</si>
  <si>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</si>
  <si>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</si>
  <si>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</si>
  <si>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</si>
  <si>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</si>
  <si>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</si>
  <si>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</si>
  <si>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</si>
  <si>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</si>
  <si>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</si>
  <si>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</si>
  <si>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</si>
  <si>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</si>
  <si>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</si>
  <si>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</si>
  <si>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</si>
  <si>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</si>
  <si>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</si>
  <si>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</si>
  <si>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</si>
  <si>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</si>
  <si>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</si>
  <si>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</si>
  <si>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</si>
  <si>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</si>
  <si>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</si>
  <si>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</si>
  <si>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</si>
  <si>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</si>
  <si>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</si>
  <si>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</si>
  <si>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</si>
  <si>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</si>
  <si>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</si>
  <si>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</si>
  <si>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</si>
  <si>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</si>
  <si>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</si>
  <si>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</si>
  <si>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</si>
  <si>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</si>
  <si>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</si>
  <si>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</si>
  <si>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</si>
  <si>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</si>
  <si>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</si>
  <si>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</si>
  <si>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</si>
  <si>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</si>
  <si>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</si>
  <si>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</si>
  <si>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</si>
  <si>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</si>
  <si>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</si>
  <si>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</si>
  <si>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</si>
  <si>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</si>
  <si>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</si>
  <si>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</si>
  <si>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</si>
  <si>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</si>
  <si>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</si>
  <si>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</si>
  <si>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</si>
  <si>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</si>
  <si>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</si>
  <si>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</si>
  <si>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</si>
  <si>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</si>
  <si>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</si>
  <si>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</si>
  <si>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</si>
  <si>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</si>
  <si>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</si>
  <si>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</si>
  <si>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</si>
  <si>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</si>
  <si>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</si>
  <si>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</si>
  <si>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</si>
  <si>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</si>
  <si>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</si>
  <si>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</si>
  <si>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</si>
  <si>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</si>
  <si>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</si>
  <si>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</si>
  <si>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</si>
  <si>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</si>
  <si>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</si>
  <si>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</si>
  <si>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</si>
  <si>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</si>
  <si>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</si>
  <si>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</si>
  <si>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</si>
  <si>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</si>
  <si>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</si>
  <si>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</si>
  <si>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</si>
  <si>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</si>
  <si>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</si>
  <si>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</si>
  <si>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</si>
  <si>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</si>
  <si>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</si>
  <si>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</si>
  <si>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</si>
  <si>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</si>
  <si>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</si>
  <si>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</si>
  <si>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</si>
  <si>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</si>
  <si>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</si>
  <si>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</si>
  <si>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</si>
  <si>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</si>
  <si>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</si>
  <si>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</si>
  <si>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</si>
  <si>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</si>
  <si>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</si>
  <si>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</si>
  <si>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</si>
  <si>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</si>
  <si>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</si>
  <si>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</si>
  <si>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</si>
  <si>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</si>
  <si>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</si>
  <si>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</si>
  <si>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</si>
  <si>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</si>
  <si>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</si>
  <si>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</si>
  <si>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</si>
  <si>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</si>
  <si>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</si>
  <si>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</si>
  <si>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</si>
  <si>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</si>
  <si>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</si>
  <si>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</si>
  <si>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</si>
  <si>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</si>
  <si>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</si>
  <si>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</si>
  <si>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</si>
  <si>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</si>
  <si>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</si>
  <si>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</si>
  <si>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</si>
  <si>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</si>
  <si>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</si>
  <si>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</si>
  <si>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</si>
  <si>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</si>
  <si>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</si>
  <si>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</si>
  <si>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</si>
  <si>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</si>
  <si>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</si>
  <si>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</si>
  <si>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</si>
  <si>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</si>
  <si>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</si>
  <si>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</si>
  <si>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</si>
  <si>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</si>
  <si>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</si>
  <si>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</si>
  <si>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</si>
  <si>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</si>
  <si>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</si>
  <si>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</si>
  <si>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</si>
  <si>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</si>
  <si>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</si>
  <si>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</si>
  <si>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</si>
  <si>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</si>
  <si>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</si>
  <si>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</si>
  <si>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</si>
  <si>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</si>
  <si>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</si>
  <si>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</si>
  <si>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</si>
  <si>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</si>
  <si>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</si>
  <si>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</si>
  <si>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</si>
  <si>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</si>
  <si>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</si>
  <si>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</si>
  <si>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</si>
  <si>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</si>
  <si>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</si>
  <si>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</si>
  <si>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</si>
  <si>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</si>
  <si>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</si>
  <si>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</si>
  <si>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</si>
  <si>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</si>
  <si>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</si>
  <si>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</si>
  <si>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</si>
  <si>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</si>
  <si>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</si>
  <si>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</si>
  <si>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</si>
  <si>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</si>
  <si>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</si>
  <si>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</si>
  <si>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</si>
  <si>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</si>
  <si>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</si>
  <si>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</si>
  <si>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</si>
  <si>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</si>
  <si>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</si>
  <si>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</si>
  <si>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</si>
  <si>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</si>
  <si>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</si>
  <si>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</si>
  <si>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</si>
  <si>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</si>
  <si>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</si>
  <si>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</si>
  <si>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</si>
  <si>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</si>
  <si>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</si>
  <si>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</si>
  <si>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</si>
  <si>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</si>
  <si>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</si>
  <si>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</si>
  <si>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</si>
  <si>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</si>
  <si>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</si>
  <si>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</si>
  <si>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</si>
  <si>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</si>
  <si>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</si>
  <si>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</si>
  <si>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</si>
  <si>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</si>
  <si>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</si>
  <si>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</si>
  <si>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</si>
  <si>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</si>
  <si>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</si>
  <si>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</si>
  <si>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</si>
  <si>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</si>
  <si>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</si>
  <si>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</si>
  <si>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</si>
  <si>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</si>
  <si>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</si>
  <si>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</si>
  <si>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</si>
  <si>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</si>
  <si>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</si>
  <si>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</si>
  <si>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</si>
  <si>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</si>
  <si>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</si>
  <si>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</si>
  <si>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</si>
  <si>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</si>
  <si>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</si>
  <si>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</si>
  <si>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</si>
  <si>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</si>
  <si>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</si>
  <si>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</si>
  <si>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</si>
  <si>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</si>
  <si>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</si>
  <si>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</si>
  <si>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</si>
  <si>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</si>
  <si>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</si>
  <si>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</si>
  <si>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</si>
  <si>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</si>
  <si>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</si>
  <si>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</si>
  <si>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</si>
  <si>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</si>
  <si>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</si>
  <si>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</si>
  <si>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</si>
  <si>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</si>
  <si>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</si>
  <si>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</si>
  <si>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</si>
  <si>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</si>
  <si>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</si>
  <si>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</si>
  <si>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</si>
  <si>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</si>
  <si>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</si>
  <si>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</si>
  <si>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</si>
  <si>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</si>
  <si>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</si>
  <si>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</si>
  <si>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</si>
  <si>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</si>
  <si>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</si>
  <si>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</si>
  <si>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</si>
  <si>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</si>
  <si>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</si>
  <si>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</si>
  <si>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</si>
  <si>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</si>
  <si>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</si>
  <si>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</si>
  <si>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</si>
  <si>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</si>
  <si>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</si>
  <si>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</si>
  <si>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</si>
  <si>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</si>
  <si>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</si>
  <si>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</si>
  <si>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</si>
  <si>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</si>
  <si>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</si>
  <si>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</si>
  <si>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</si>
  <si>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</si>
  <si>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</si>
  <si>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</si>
  <si>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</si>
  <si>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</si>
  <si>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</si>
  <si>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</si>
  <si>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</si>
  <si>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</si>
  <si>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</si>
  <si>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</si>
  <si>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</si>
  <si>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</si>
  <si>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</si>
  <si>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</si>
  <si>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</si>
  <si>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</si>
  <si>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</si>
  <si>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</si>
  <si>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</si>
  <si>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</si>
  <si>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</si>
  <si>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</si>
  <si>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</si>
  <si>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</si>
  <si>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</si>
  <si>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</si>
  <si>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</si>
  <si>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</si>
  <si>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</si>
  <si>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</si>
  <si>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</si>
  <si>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</si>
  <si>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</si>
  <si>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</si>
  <si>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</si>
  <si>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</si>
  <si>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</si>
  <si>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</si>
  <si>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</si>
  <si>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</si>
  <si>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</si>
  <si>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</si>
  <si>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</si>
  <si>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</si>
  <si>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</si>
  <si>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</si>
  <si>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</si>
  <si>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</si>
  <si>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</si>
  <si>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</si>
  <si>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</si>
  <si>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</si>
  <si>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</si>
  <si>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</si>
  <si>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</si>
  <si>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</si>
  <si>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</si>
  <si>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</si>
  <si>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</si>
  <si>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</si>
  <si>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</si>
  <si>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</si>
  <si>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</si>
  <si>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</si>
  <si>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</si>
  <si>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</si>
  <si>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</si>
  <si>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</si>
  <si>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</si>
  <si>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</si>
  <si>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</si>
  <si>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</si>
  <si>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</si>
  <si>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</si>
  <si>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</si>
  <si>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</si>
  <si>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</si>
  <si>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</si>
  <si>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</si>
  <si>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</si>
  <si>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</si>
  <si>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</si>
  <si>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</si>
  <si>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</si>
  <si>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</si>
  <si>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</si>
  <si>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</si>
  <si>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</si>
  <si>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</si>
  <si>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</si>
  <si>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</si>
  <si>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</si>
  <si>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</si>
  <si>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</si>
  <si>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</si>
  <si>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</si>
  <si>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</si>
  <si>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</si>
  <si>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</si>
  <si>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</si>
  <si>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</si>
  <si>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</si>
  <si>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</si>
  <si>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</si>
  <si>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</si>
  <si>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</si>
  <si>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</si>
  <si>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</si>
  <si>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</si>
  <si>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</si>
  <si>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</si>
  <si>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</si>
  <si>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</si>
  <si>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</si>
  <si>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</si>
  <si>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</si>
  <si>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</si>
  <si>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</si>
  <si>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</si>
  <si>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</si>
  <si>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</si>
  <si>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</si>
  <si>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</si>
  <si>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</si>
  <si>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</si>
  <si>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</si>
  <si>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</si>
  <si>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</si>
  <si>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</si>
  <si>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</si>
  <si>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</si>
  <si>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</si>
  <si>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</si>
  <si>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</si>
  <si>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</si>
  <si>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</si>
  <si>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</si>
  <si>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</si>
  <si>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</si>
  <si>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</si>
  <si>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</si>
  <si>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</si>
  <si>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</si>
  <si>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</si>
  <si>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</si>
  <si>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</si>
  <si>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</si>
  <si>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</si>
  <si>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</si>
  <si>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</si>
  <si>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</si>
  <si>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</si>
  <si>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</si>
  <si>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</si>
  <si>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</si>
  <si>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</si>
  <si>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</si>
  <si>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</si>
  <si>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</si>
  <si>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</si>
  <si>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</si>
  <si>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</si>
  <si>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</si>
  <si>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</si>
  <si>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</si>
  <si>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</si>
  <si>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</si>
  <si>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</si>
  <si>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</si>
  <si>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</si>
  <si>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</si>
  <si>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</si>
  <si>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</si>
  <si>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</si>
  <si>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</si>
  <si>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</si>
  <si>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</si>
  <si>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</si>
  <si>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</si>
  <si>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</si>
  <si>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</si>
  <si>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</si>
  <si>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</si>
  <si>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</si>
  <si>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</si>
  <si>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</si>
  <si>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</si>
  <si>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</si>
  <si>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</si>
  <si>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</si>
  <si>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</si>
  <si>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</si>
  <si>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</si>
  <si>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</si>
  <si>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</si>
  <si>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</si>
  <si>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</si>
  <si>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</si>
  <si>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</si>
  <si>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</si>
  <si>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</si>
  <si>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</si>
  <si>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</si>
  <si>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</si>
  <si>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</si>
  <si>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</si>
  <si>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</si>
  <si>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</si>
  <si>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</si>
  <si>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</si>
  <si>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</si>
  <si>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</si>
  <si>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</si>
  <si>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</si>
  <si>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</si>
  <si>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</si>
  <si>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</si>
  <si>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</si>
  <si>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</si>
  <si>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</si>
  <si>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</si>
  <si>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</si>
  <si>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</si>
  <si>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</si>
  <si>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</si>
  <si>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</si>
  <si>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</si>
  <si>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</si>
  <si>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</si>
  <si>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</si>
  <si>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</si>
  <si>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</si>
  <si>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</si>
  <si>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</si>
  <si>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</si>
  <si>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</si>
  <si>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</si>
  <si>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</si>
  <si>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</si>
  <si>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</si>
  <si>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</si>
  <si>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</si>
  <si>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</si>
  <si>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</si>
  <si>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</si>
  <si>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</si>
  <si>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</si>
  <si>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</si>
  <si>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</si>
  <si>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</si>
  <si>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</si>
  <si>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</si>
  <si>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</si>
  <si>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</si>
  <si>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</si>
  <si>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</si>
  <si>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</si>
  <si>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</si>
  <si>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</si>
  <si>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</si>
  <si>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</si>
  <si>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</si>
  <si>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</si>
  <si>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</si>
  <si>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</si>
  <si>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</si>
  <si>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</si>
  <si>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</si>
  <si>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</si>
  <si>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</si>
  <si>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</si>
  <si>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</si>
  <si>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</si>
  <si>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</si>
  <si>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</si>
  <si>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</si>
  <si>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</si>
  <si>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</si>
  <si>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</si>
  <si>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</si>
  <si>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</si>
  <si>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</si>
  <si>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</si>
  <si>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</si>
  <si>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</si>
  <si>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</si>
  <si>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</si>
  <si>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</si>
  <si>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</si>
  <si>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</si>
  <si>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</si>
  <si>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</si>
  <si>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</si>
  <si>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</si>
  <si>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</si>
  <si>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</si>
  <si>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</si>
  <si>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</si>
  <si>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</si>
  <si>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</si>
  <si>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</si>
  <si>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</si>
  <si>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</si>
  <si>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</si>
  <si>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</si>
  <si>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</si>
  <si>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</si>
  <si>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</si>
  <si>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</si>
  <si>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</si>
  <si>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</si>
  <si>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</si>
  <si>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</si>
  <si>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</si>
  <si>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</si>
  <si>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</si>
  <si>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</si>
  <si>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</si>
  <si>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</si>
  <si>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</si>
  <si>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</si>
  <si>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</si>
  <si>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</si>
  <si>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</si>
  <si>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</si>
  <si>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</si>
  <si>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</si>
  <si>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</si>
  <si>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</si>
  <si>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</si>
  <si>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</si>
  <si>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</si>
  <si>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</si>
  <si>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</si>
  <si>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</si>
  <si>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</si>
  <si>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</si>
  <si>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</si>
  <si>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</si>
  <si>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</si>
  <si>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</si>
  <si>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</si>
  <si>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</si>
  <si>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</si>
  <si>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</si>
  <si>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</si>
  <si>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</si>
  <si>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</si>
  <si>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</si>
  <si>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</si>
  <si>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</si>
  <si>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</si>
  <si>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</si>
  <si>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</si>
  <si>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</si>
  <si>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</si>
  <si>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</si>
  <si>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</si>
  <si>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</si>
  <si>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</si>
  <si>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</si>
  <si>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</si>
  <si>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</si>
  <si>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</si>
  <si>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</si>
  <si>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</si>
  <si>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</si>
  <si>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</si>
  <si>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</si>
  <si>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</si>
  <si>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</si>
  <si>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</si>
  <si>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</si>
  <si>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</si>
  <si>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</si>
  <si>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</si>
  <si>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</si>
  <si>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</si>
  <si>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</si>
  <si>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</si>
  <si>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</si>
  <si>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</si>
  <si>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</si>
  <si>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</si>
  <si>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</si>
  <si>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</si>
  <si>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</si>
  <si>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</si>
  <si>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</si>
  <si>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</si>
  <si>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</si>
  <si>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</si>
  <si>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</si>
  <si>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</si>
  <si>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</si>
  <si>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</si>
  <si>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</si>
  <si>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</si>
  <si>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</si>
  <si>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</si>
  <si>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</si>
  <si>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</si>
  <si>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</si>
  <si>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</si>
  <si>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</si>
  <si>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</si>
  <si>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</si>
  <si>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</si>
  <si>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</si>
  <si>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</si>
  <si>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</si>
  <si>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</si>
  <si>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</si>
  <si>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</si>
  <si>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</si>
  <si>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</si>
  <si>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</si>
  <si>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</si>
  <si>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</si>
  <si>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</si>
  <si>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</si>
  <si>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</si>
  <si>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</si>
  <si>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</si>
  <si>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</si>
  <si>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</si>
  <si>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</si>
  <si>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</si>
  <si>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</si>
  <si>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</si>
  <si>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</si>
  <si>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</si>
  <si>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</si>
  <si>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</si>
  <si>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</si>
  <si>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</si>
  <si>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</si>
  <si>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</si>
  <si>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</si>
  <si>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</si>
  <si>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</si>
  <si>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</si>
  <si>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</si>
  <si>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</si>
  <si>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</si>
  <si>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</si>
  <si>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</si>
  <si>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</si>
  <si>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</si>
  <si>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</si>
  <si>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</si>
  <si>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</si>
  <si>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</si>
  <si>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</si>
  <si>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</si>
  <si>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</si>
  <si>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</si>
  <si>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</si>
  <si>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</si>
  <si>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</si>
  <si>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</si>
  <si>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</si>
  <si>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</si>
  <si>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</si>
  <si>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</si>
  <si>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</si>
  <si>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</si>
  <si>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</si>
  <si>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</si>
  <si>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</si>
  <si>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</si>
  <si>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</si>
  <si>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</si>
  <si>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</si>
  <si>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</si>
  <si>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</si>
  <si>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</si>
  <si>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</si>
  <si>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</si>
  <si>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</si>
  <si>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</si>
  <si>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</si>
  <si>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</si>
  <si>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</si>
  <si>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</si>
  <si>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</si>
  <si>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</si>
  <si>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</si>
  <si>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</si>
  <si>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</si>
  <si>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</si>
  <si>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</si>
  <si>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</si>
  <si>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</si>
  <si>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</si>
  <si>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</si>
  <si>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</si>
  <si>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</si>
  <si>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</si>
  <si>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</si>
  <si>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</si>
  <si>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</si>
  <si>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</si>
  <si>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</si>
  <si>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</si>
  <si>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</si>
  <si>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</si>
  <si>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</si>
  <si>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</si>
  <si>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</si>
  <si>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</si>
  <si>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</si>
  <si>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</si>
  <si>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</si>
  <si>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</si>
  <si>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</si>
  <si>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</si>
  <si>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</si>
  <si>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</si>
  <si>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</si>
  <si>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</si>
  <si>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</si>
  <si>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</si>
  <si>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</si>
  <si>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</si>
  <si>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</si>
  <si>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</si>
  <si>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</si>
  <si>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</si>
  <si>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</si>
  <si>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</si>
  <si>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</si>
  <si>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</si>
  <si>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</si>
  <si>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</si>
  <si>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</si>
  <si>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</si>
  <si>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</si>
  <si>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</si>
  <si>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</si>
  <si>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</si>
  <si>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</si>
  <si>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</si>
  <si>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</si>
  <si>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</si>
  <si>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</si>
  <si>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</si>
  <si>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</si>
  <si>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</si>
  <si>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</si>
  <si>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</si>
  <si>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</si>
  <si>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</si>
  <si>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</si>
  <si>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</si>
  <si>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</si>
  <si>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</si>
  <si>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</si>
  <si>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</si>
  <si>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</si>
  <si>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</si>
  <si>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</si>
  <si>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</si>
  <si>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</si>
  <si>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</si>
  <si>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</si>
  <si>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</si>
  <si>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</si>
  <si>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</si>
  <si>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</si>
  <si>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</si>
  <si>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</si>
  <si>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</si>
  <si>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</si>
  <si>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</si>
  <si>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</si>
  <si>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</si>
  <si>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</si>
  <si>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</si>
  <si>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</si>
  <si>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</si>
  <si>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</si>
  <si>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</si>
  <si>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</si>
  <si>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</si>
  <si>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</si>
  <si>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</si>
  <si>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</si>
  <si>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</si>
  <si>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</si>
  <si>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</si>
  <si>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</si>
  <si>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</si>
  <si>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</si>
  <si>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</si>
  <si>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</si>
  <si>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</si>
  <si>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</si>
  <si>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</si>
  <si>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</si>
  <si>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</si>
  <si>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</si>
  <si>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</si>
  <si>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</si>
  <si>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</si>
  <si>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</si>
  <si>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</si>
  <si>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</si>
  <si>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</si>
  <si>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</si>
  <si>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</si>
  <si>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</si>
  <si>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</si>
  <si>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</si>
  <si>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</si>
  <si>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</si>
  <si>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</si>
  <si>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</si>
  <si>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</si>
  <si>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</si>
  <si>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</si>
  <si>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</si>
  <si>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</si>
  <si>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</si>
  <si>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</si>
  <si>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</si>
  <si>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</si>
  <si>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</si>
  <si>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</si>
  <si>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</si>
  <si>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</si>
  <si>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</si>
  <si>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</si>
  <si>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</si>
  <si>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</si>
  <si>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</si>
  <si>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</si>
  <si>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</si>
  <si>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</si>
  <si>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</si>
  <si>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</si>
  <si>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</si>
  <si>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</si>
  <si>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</si>
  <si>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</si>
  <si>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</si>
  <si>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</si>
  <si>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</si>
  <si>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</si>
  <si>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</si>
  <si>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</si>
  <si>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</si>
  <si>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</si>
  <si>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</si>
  <si>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</si>
  <si>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</si>
  <si>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</si>
  <si>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</si>
  <si>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</si>
  <si>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</si>
  <si>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</si>
  <si>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</si>
  <si>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</si>
  <si>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</si>
  <si>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</si>
  <si>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</si>
  <si>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</si>
  <si>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</si>
  <si>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</si>
  <si>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</si>
  <si>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</si>
  <si>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</si>
  <si>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</si>
  <si>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</si>
  <si>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</si>
  <si>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</si>
  <si>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</si>
  <si>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</si>
  <si>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</si>
  <si>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</si>
  <si>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</si>
  <si>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</si>
  <si>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</si>
  <si>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</si>
  <si>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</si>
  <si>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</si>
  <si>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</si>
  <si>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</si>
  <si>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</si>
  <si>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</si>
  <si>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</si>
  <si>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</si>
  <si>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</si>
  <si>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</si>
  <si>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</si>
  <si>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</si>
  <si>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</si>
  <si>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</si>
  <si>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</si>
  <si>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</si>
  <si>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</si>
  <si>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</si>
  <si>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</si>
  <si>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</si>
  <si>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</si>
  <si>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</si>
  <si>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</si>
  <si>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</si>
  <si>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</si>
  <si>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</si>
  <si>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</si>
  <si>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</si>
  <si>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</si>
  <si>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</si>
  <si>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</si>
  <si>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</si>
  <si>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</si>
  <si>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</si>
  <si>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</si>
  <si>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</si>
  <si>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</si>
  <si>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</si>
  <si>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</si>
  <si>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</si>
  <si>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</si>
  <si>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</si>
  <si>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</si>
  <si>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</si>
  <si>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</si>
  <si>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</si>
  <si>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</si>
  <si>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</si>
  <si>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</si>
  <si>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</si>
  <si>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</si>
  <si>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</si>
  <si>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</si>
  <si>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</si>
  <si>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</si>
  <si>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</si>
  <si>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</si>
  <si>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</si>
  <si>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</si>
  <si>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</si>
  <si>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</si>
  <si>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</si>
  <si>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</si>
  <si>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</si>
  <si>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</si>
  <si>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</si>
  <si>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</si>
  <si>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</si>
  <si>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</si>
  <si>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</si>
  <si>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</si>
  <si>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</si>
  <si>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</si>
  <si>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</si>
  <si>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</si>
  <si>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</si>
  <si>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</si>
  <si>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</si>
  <si>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</si>
  <si>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</si>
  <si>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</si>
  <si>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</si>
  <si>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</si>
  <si>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</si>
  <si>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</si>
  <si>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</si>
  <si>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</si>
  <si>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</si>
  <si>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</si>
  <si>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</si>
  <si>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</si>
  <si>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</si>
  <si>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</si>
  <si>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</si>
  <si>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</si>
  <si>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</si>
  <si>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</si>
  <si>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</si>
  <si>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</si>
  <si>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</si>
  <si>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</si>
  <si>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</si>
  <si>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</si>
  <si>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</si>
  <si>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</si>
  <si>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</si>
  <si>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</si>
  <si>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</si>
  <si>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</si>
  <si>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</si>
  <si>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</si>
  <si>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</si>
  <si>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</si>
  <si>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</si>
  <si>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</si>
  <si>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</si>
  <si>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</si>
  <si>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</si>
  <si>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</si>
  <si>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</si>
  <si>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</si>
  <si>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</si>
  <si>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</si>
  <si>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</si>
  <si>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</si>
  <si>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</si>
  <si>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</si>
  <si>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</si>
  <si>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</si>
  <si>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</si>
  <si>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</si>
  <si>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</si>
  <si>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</si>
  <si>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</si>
  <si>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</si>
  <si>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</si>
  <si>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</si>
  <si>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</si>
  <si>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</si>
  <si>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</si>
  <si>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</si>
  <si>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</si>
  <si>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</si>
  <si>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</si>
  <si>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</si>
  <si>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</si>
  <si>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</si>
  <si>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</si>
  <si>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</si>
  <si>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</si>
  <si>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</si>
  <si>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</si>
  <si>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</si>
  <si>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</si>
  <si>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</si>
  <si>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</si>
  <si>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</si>
  <si>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</si>
  <si>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</si>
  <si>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</si>
  <si>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</si>
  <si>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</si>
  <si>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</si>
  <si>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</si>
  <si>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</si>
  <si>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</si>
  <si>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</si>
  <si>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</si>
  <si>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</si>
  <si>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</si>
  <si>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</si>
  <si>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</si>
  <si>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</si>
  <si>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</si>
  <si>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</si>
  <si>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</si>
  <si>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</si>
  <si>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</si>
  <si>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</si>
  <si>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</si>
  <si>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</si>
  <si>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</si>
  <si>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</si>
  <si>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</si>
  <si>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</si>
  <si>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</si>
  <si>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</si>
  <si>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</si>
  <si>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</si>
  <si>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</si>
  <si>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</si>
  <si>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</si>
  <si>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</si>
  <si>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</si>
  <si>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</si>
  <si>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</si>
  <si>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</si>
  <si>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</si>
  <si>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</si>
  <si>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</si>
  <si>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</si>
  <si>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</si>
  <si>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</si>
  <si>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</si>
  <si>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</si>
  <si>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</si>
  <si>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</si>
  <si>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</si>
  <si>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</si>
  <si>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</si>
  <si>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</si>
  <si>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</si>
  <si>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</si>
  <si>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</si>
  <si>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</si>
  <si>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</si>
  <si>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</si>
  <si>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</si>
  <si>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</si>
  <si>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</si>
  <si>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</si>
  <si>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</si>
  <si>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</si>
  <si>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</si>
  <si>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</si>
  <si>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</si>
  <si>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</si>
  <si>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</si>
  <si>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</si>
  <si>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</si>
  <si>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</si>
  <si>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</si>
  <si>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</si>
  <si>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</si>
  <si>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</si>
  <si>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</si>
  <si>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</si>
  <si>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</si>
  <si>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</si>
  <si>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</si>
  <si>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</si>
  <si>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</si>
  <si>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</si>
  <si>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</si>
  <si>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</si>
  <si>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</si>
  <si>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</si>
  <si>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</si>
  <si>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</si>
  <si>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</si>
  <si>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</si>
  <si>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</si>
  <si>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</si>
  <si>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</si>
  <si>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</si>
  <si>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</si>
  <si>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</si>
  <si>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</si>
  <si>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</si>
  <si>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</si>
  <si>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</si>
  <si>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</si>
  <si>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</si>
  <si>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</si>
  <si>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</si>
  <si>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</si>
  <si>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</si>
  <si>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</si>
  <si>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</si>
  <si>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</si>
  <si>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</si>
  <si>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</si>
  <si>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</si>
  <si>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</si>
  <si>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</si>
  <si>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</si>
  <si>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</si>
  <si>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</si>
  <si>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</si>
  <si>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</si>
  <si>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</si>
  <si>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</si>
  <si>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</si>
  <si>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</si>
  <si>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</si>
  <si>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</si>
  <si>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</si>
  <si>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</si>
  <si>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</si>
  <si>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</si>
  <si>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</si>
  <si>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</si>
  <si>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</si>
  <si>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</si>
  <si>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</si>
  <si>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</si>
  <si>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</si>
  <si>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</si>
  <si>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</si>
  <si>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</si>
  <si>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</si>
  <si>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</si>
  <si>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</si>
  <si>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</si>
  <si>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</si>
  <si>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</si>
  <si>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</si>
  <si>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</si>
  <si>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</si>
  <si>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</si>
  <si>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</si>
  <si>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</si>
  <si>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</si>
  <si>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</si>
  <si>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</si>
  <si>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</si>
  <si>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</si>
  <si>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</si>
  <si>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</si>
  <si>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</si>
  <si>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</si>
  <si>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</si>
  <si>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</si>
  <si>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</si>
  <si>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</si>
  <si>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</si>
  <si>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</si>
  <si>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</si>
  <si>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</si>
  <si>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</si>
  <si>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</si>
  <si>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</si>
  <si>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</si>
  <si>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</si>
  <si>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</si>
  <si>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</si>
  <si>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</si>
  <si>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</si>
  <si>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</si>
  <si>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</si>
  <si>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</si>
  <si>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</si>
  <si>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</si>
  <si>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</si>
  <si>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</si>
  <si>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</si>
  <si>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</si>
  <si>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</si>
  <si>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</si>
  <si>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</si>
  <si>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</si>
  <si>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</si>
  <si>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</si>
  <si>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</si>
  <si>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</si>
  <si>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</si>
  <si>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</si>
  <si>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</si>
  <si>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</si>
  <si>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</si>
  <si>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</si>
  <si>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</si>
  <si>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</si>
  <si>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</si>
  <si>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</si>
  <si>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</si>
  <si>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</si>
  <si>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</si>
  <si>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</si>
  <si>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</si>
  <si>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</si>
  <si>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</si>
  <si>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</si>
  <si>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</si>
  <si>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</si>
  <si>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</si>
  <si>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</si>
  <si>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</si>
  <si>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</si>
  <si>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</si>
  <si>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</si>
  <si>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</si>
  <si>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</si>
  <si>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</si>
  <si>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</si>
  <si>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</si>
  <si>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</si>
  <si>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</si>
  <si>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</si>
  <si>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</si>
  <si>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</si>
  <si>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</si>
  <si>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</si>
  <si>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</si>
  <si>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</si>
  <si>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</si>
  <si>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</si>
  <si>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</si>
  <si>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</si>
  <si>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</si>
  <si>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</si>
  <si>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</si>
  <si>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</si>
  <si>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</si>
  <si>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</si>
  <si>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</si>
  <si>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</si>
  <si>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</si>
  <si>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</si>
  <si>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</si>
  <si>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</si>
  <si>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</si>
  <si>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</si>
  <si>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</si>
  <si>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</si>
  <si>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</si>
  <si>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</si>
  <si>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</si>
  <si>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</si>
  <si>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</si>
  <si>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</si>
  <si>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</si>
  <si>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</si>
  <si>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</si>
  <si>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</si>
  <si>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</si>
  <si>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</si>
  <si>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</si>
  <si>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</si>
  <si>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</si>
  <si>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</si>
  <si>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</si>
  <si>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</si>
  <si>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</si>
  <si>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</si>
  <si>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</si>
  <si>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</si>
  <si>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</si>
  <si>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</si>
  <si>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</si>
  <si>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</si>
  <si>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</si>
  <si>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</si>
  <si>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</si>
  <si>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</si>
  <si>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</si>
  <si>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</si>
  <si>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</si>
  <si>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</si>
  <si>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</si>
  <si>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</si>
  <si>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</si>
  <si>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</si>
  <si>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</si>
  <si>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</si>
  <si>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</si>
  <si>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</si>
  <si>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</si>
  <si>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</si>
  <si>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</si>
  <si>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</si>
  <si>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</si>
  <si>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</si>
  <si>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</si>
  <si>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</si>
  <si>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</si>
  <si>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</si>
  <si>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</si>
  <si>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</si>
  <si>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</si>
  <si>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</si>
  <si>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</si>
  <si>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</si>
  <si>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</si>
  <si>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</si>
  <si>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</si>
  <si>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</si>
  <si>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</si>
  <si>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</si>
  <si>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</si>
  <si>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</si>
  <si>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</si>
  <si>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</si>
  <si>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</si>
  <si>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</si>
  <si>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</si>
  <si>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</si>
  <si>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</si>
  <si>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</si>
  <si>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</si>
  <si>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</si>
  <si>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</si>
  <si>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</si>
  <si>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</si>
  <si>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</si>
  <si>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</si>
  <si>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</si>
  <si>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</si>
  <si>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</si>
  <si>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</si>
  <si>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</si>
  <si>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</si>
  <si>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</si>
  <si>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</si>
  <si>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</si>
  <si>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</si>
  <si>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</si>
  <si>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</si>
  <si>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</si>
  <si>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</si>
  <si>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</si>
  <si>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</si>
  <si>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</si>
  <si>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</si>
  <si>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</si>
  <si>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</si>
  <si>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</si>
  <si>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</si>
  <si>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</si>
  <si>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</si>
  <si>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</si>
  <si>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</si>
  <si>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</si>
  <si>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</si>
  <si>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</si>
  <si>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</si>
  <si>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</si>
  <si>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</si>
  <si>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</si>
  <si>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</si>
  <si>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</si>
  <si>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</si>
  <si>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</si>
  <si>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</si>
  <si>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</si>
  <si>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</si>
  <si>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</si>
  <si>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</si>
  <si>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</si>
  <si>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</si>
  <si>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</si>
  <si>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</si>
  <si>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</si>
  <si>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</si>
  <si>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</si>
  <si>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</si>
  <si>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</si>
  <si>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</si>
  <si>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</si>
  <si>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</si>
  <si>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</si>
  <si>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</si>
  <si>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</si>
  <si>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</si>
  <si>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</si>
  <si>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</si>
  <si>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</si>
  <si>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</si>
  <si>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</si>
  <si>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</si>
  <si>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</si>
  <si>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</si>
  <si>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</si>
  <si>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</si>
  <si>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</si>
  <si>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</si>
  <si>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</si>
  <si>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</si>
  <si>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</si>
  <si>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</si>
  <si>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</si>
  <si>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</si>
  <si>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</si>
  <si>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</si>
  <si>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</si>
  <si>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</si>
  <si>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</si>
  <si>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</si>
  <si>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</si>
  <si>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</si>
  <si>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</si>
  <si>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</si>
  <si>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</si>
  <si>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</si>
  <si>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</si>
  <si>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</si>
  <si>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</si>
  <si>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</si>
  <si>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</si>
  <si>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</si>
  <si>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</si>
  <si>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</si>
  <si>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</si>
  <si>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</si>
  <si>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</si>
  <si>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</si>
  <si>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</si>
  <si>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</si>
  <si>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</si>
  <si>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</si>
  <si>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</si>
  <si>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</si>
  <si>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</si>
  <si>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</si>
  <si>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</si>
  <si>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</si>
  <si>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</si>
  <si>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</si>
  <si>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</si>
  <si>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</si>
  <si>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</si>
  <si>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</si>
  <si>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</si>
  <si>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</si>
  <si>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</si>
  <si>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</si>
  <si>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</si>
  <si>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</si>
  <si>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</si>
  <si>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</si>
  <si>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</si>
  <si>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</si>
  <si>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</si>
  <si>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</si>
  <si>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</si>
  <si>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</si>
  <si>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</si>
  <si>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</si>
  <si>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</si>
  <si>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</si>
  <si>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</si>
  <si>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</si>
  <si>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</si>
  <si>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</si>
  <si>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</si>
  <si>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</si>
  <si>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</si>
  <si>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</si>
  <si>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</si>
  <si>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</si>
  <si>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</si>
  <si>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</si>
  <si>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</si>
  <si>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</si>
  <si>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</si>
  <si>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</si>
  <si>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</si>
  <si>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</si>
  <si>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</si>
  <si>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</si>
  <si>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</si>
  <si>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</si>
  <si>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</si>
  <si>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</si>
  <si>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</si>
  <si>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</si>
  <si>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</si>
  <si>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</si>
  <si>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</si>
  <si>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</si>
  <si>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</si>
  <si>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</si>
  <si>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</si>
  <si>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</si>
  <si>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</si>
  <si>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</si>
  <si>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</si>
  <si>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</si>
  <si>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</si>
  <si>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</si>
  <si>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</si>
  <si>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</si>
  <si>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</si>
  <si>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</si>
  <si>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</si>
  <si>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</si>
  <si>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</si>
  <si>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</si>
  <si>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</si>
  <si>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</si>
  <si>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</si>
  <si>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</si>
  <si>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</si>
  <si>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</si>
  <si>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</si>
  <si>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</si>
  <si>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</si>
  <si>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</si>
  <si>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</si>
  <si>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</si>
  <si>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</si>
  <si>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</si>
  <si>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</si>
  <si>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</si>
  <si>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</si>
  <si>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</si>
  <si>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</si>
  <si>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</si>
  <si>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</si>
  <si>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</si>
  <si>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</si>
  <si>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</si>
  <si>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</si>
  <si>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</si>
  <si>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</si>
  <si>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</si>
  <si>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</si>
  <si>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</si>
  <si>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</si>
  <si>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</si>
  <si>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</si>
  <si>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</si>
  <si>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</si>
  <si>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</si>
  <si>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</si>
  <si>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</si>
  <si>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</si>
  <si>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</si>
  <si>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</si>
  <si>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</si>
  <si>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</si>
  <si>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</si>
  <si>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</si>
  <si>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</si>
  <si>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</si>
  <si>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</si>
  <si>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</si>
  <si>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</si>
  <si>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</si>
  <si>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</si>
  <si>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</si>
  <si>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</si>
  <si>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</si>
  <si>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</si>
  <si>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</si>
  <si>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</si>
  <si>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</si>
  <si>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</si>
  <si>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</si>
  <si>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</si>
  <si>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</si>
  <si>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</si>
  <si>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</si>
  <si>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</si>
  <si>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</si>
  <si>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</si>
  <si>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</si>
  <si>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</si>
  <si>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</si>
  <si>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</si>
  <si>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</si>
  <si>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</si>
  <si>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</si>
  <si>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</si>
  <si>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</si>
  <si>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</si>
  <si>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</si>
  <si>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</si>
  <si>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</si>
  <si>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</si>
  <si>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</si>
  <si>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</si>
  <si>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</si>
  <si>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</si>
  <si>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</si>
  <si>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</si>
  <si>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</si>
  <si>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</si>
  <si>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</si>
  <si>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</si>
  <si>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</si>
  <si>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</si>
  <si>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</si>
  <si>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</si>
  <si>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</si>
  <si>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</si>
  <si>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</si>
  <si>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</si>
  <si>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</si>
  <si>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</si>
  <si>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</si>
  <si>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</si>
  <si>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</si>
  <si>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</si>
  <si>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</si>
  <si>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</si>
  <si>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</si>
  <si>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</si>
  <si>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</si>
  <si>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</si>
  <si>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</si>
  <si>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</si>
  <si>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</si>
  <si>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</si>
  <si>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</si>
  <si>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</si>
  <si>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</si>
  <si>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</si>
  <si>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</si>
  <si>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</si>
  <si>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</si>
  <si>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</si>
  <si>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</si>
  <si>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</si>
  <si>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</si>
  <si>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</si>
  <si>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</si>
  <si>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</si>
  <si>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</si>
  <si>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</si>
  <si>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</si>
  <si>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</si>
  <si>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</si>
  <si>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</si>
  <si>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</si>
  <si>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</si>
  <si>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</si>
  <si>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</si>
  <si>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</si>
  <si>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</si>
  <si>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</si>
  <si>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</si>
  <si>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</si>
  <si>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</si>
  <si>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</si>
  <si>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</si>
  <si>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</si>
  <si>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</si>
  <si>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</si>
  <si>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</si>
  <si>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</si>
  <si>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</si>
  <si>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</si>
  <si>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</si>
  <si>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</si>
  <si>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</si>
  <si>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</si>
  <si>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</si>
  <si>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</si>
  <si>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</si>
  <si>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</si>
  <si>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</si>
  <si>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</si>
  <si>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</si>
  <si>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</si>
  <si>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</si>
  <si>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</si>
  <si>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</si>
  <si>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</si>
  <si>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</si>
  <si>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</si>
  <si>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</si>
  <si>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</si>
  <si>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</si>
  <si>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</si>
  <si>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</si>
  <si>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</si>
  <si>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</si>
  <si>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</si>
  <si>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</si>
  <si>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</si>
  <si>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</si>
  <si>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</si>
  <si>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</si>
  <si>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</si>
  <si>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</si>
  <si>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</si>
  <si>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</si>
  <si>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</si>
  <si>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</si>
  <si>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</si>
  <si>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</si>
  <si>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</si>
  <si>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</si>
  <si>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</si>
  <si>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</si>
  <si>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</si>
  <si>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</si>
  <si>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</si>
  <si>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</si>
  <si>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</si>
  <si>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</si>
  <si>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</si>
  <si>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</si>
  <si>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</si>
  <si>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</si>
  <si>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</si>
  <si>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</si>
  <si>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</si>
  <si>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</si>
  <si>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</si>
  <si>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</si>
  <si>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</si>
  <si>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</si>
  <si>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</si>
  <si>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</si>
  <si>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</si>
  <si>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</si>
  <si>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</si>
  <si>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</si>
  <si>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</si>
  <si>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</si>
  <si>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</si>
  <si>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</si>
  <si>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</si>
  <si>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</si>
  <si>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</si>
  <si>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</si>
  <si>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</si>
  <si>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</si>
  <si>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</si>
  <si>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</si>
  <si>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</si>
  <si>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</si>
  <si>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</si>
  <si>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</si>
  <si>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</si>
  <si>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</si>
  <si>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</si>
  <si>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</si>
  <si>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</si>
  <si>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</si>
  <si>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</si>
  <si>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</si>
  <si>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</si>
  <si>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</si>
  <si>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</si>
  <si>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</si>
  <si>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</si>
  <si>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</si>
  <si>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</si>
  <si>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</si>
  <si>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</si>
  <si>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</si>
  <si>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</si>
  <si>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</si>
  <si>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</si>
  <si>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</si>
  <si>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</si>
  <si>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</si>
  <si>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</si>
  <si>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</si>
  <si>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</si>
  <si>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</si>
  <si>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</si>
  <si>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</si>
  <si>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</si>
  <si>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</si>
  <si>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</si>
  <si>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</si>
  <si>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</si>
  <si>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</si>
  <si>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</si>
  <si>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</si>
  <si>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</si>
  <si>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</si>
  <si>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</si>
  <si>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</si>
  <si>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</si>
  <si>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</si>
  <si>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</si>
  <si>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</si>
  <si>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</si>
  <si>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</si>
  <si>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</si>
  <si>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</si>
  <si>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</si>
  <si>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</si>
  <si>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</si>
  <si>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</si>
  <si>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</si>
  <si>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</si>
  <si>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</si>
  <si>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</si>
  <si>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</si>
  <si>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</si>
  <si>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</si>
  <si>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</si>
  <si>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</si>
  <si>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</si>
  <si>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</si>
  <si>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</si>
  <si>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</si>
  <si>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</si>
  <si>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</si>
  <si>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</si>
  <si>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</si>
  <si>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</si>
  <si>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</si>
  <si>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</si>
  <si>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</si>
  <si>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</si>
  <si>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</si>
  <si>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</si>
  <si>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</si>
  <si>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</si>
  <si>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</si>
  <si>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</si>
  <si>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</si>
  <si>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</si>
  <si>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</si>
  <si>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</si>
  <si>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</si>
  <si>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</si>
  <si>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</si>
  <si>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</si>
  <si>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</si>
  <si>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</si>
  <si>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</si>
  <si>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</si>
  <si>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</si>
  <si>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</si>
  <si>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</si>
  <si>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</si>
  <si>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</si>
  <si>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</si>
  <si>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</si>
  <si>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</si>
  <si>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</si>
  <si>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</si>
  <si>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</si>
  <si>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</si>
  <si>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</si>
  <si>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</si>
  <si>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</si>
  <si>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</si>
  <si>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</si>
  <si>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</si>
  <si>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</si>
  <si>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</si>
  <si>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</si>
  <si>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</si>
  <si>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</si>
  <si>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</si>
  <si>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</si>
  <si>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</si>
  <si>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</si>
  <si>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</si>
  <si>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</si>
  <si>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</si>
  <si>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</si>
  <si>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</si>
  <si>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</si>
  <si>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</si>
  <si>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</si>
  <si>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</si>
  <si>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</si>
  <si>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</si>
  <si>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</si>
  <si>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</si>
  <si>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</si>
  <si>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</si>
  <si>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</si>
  <si>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</si>
  <si>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</si>
  <si>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</si>
  <si>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</si>
  <si>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</si>
  <si>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</si>
  <si>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</si>
  <si>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</si>
  <si>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</si>
  <si>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</si>
  <si>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</si>
  <si>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</si>
  <si>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</si>
  <si>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</si>
  <si>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</si>
  <si>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</si>
  <si>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</si>
  <si>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</si>
  <si>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</si>
  <si>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</si>
  <si>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</si>
  <si>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</si>
  <si>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</si>
  <si>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</si>
  <si>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</si>
  <si>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</si>
  <si>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</si>
  <si>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</si>
  <si>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</si>
  <si>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</si>
  <si>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</si>
  <si>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</si>
  <si>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</si>
  <si>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</si>
  <si>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</si>
  <si>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</si>
  <si>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</si>
  <si>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</si>
  <si>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</si>
  <si>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</si>
  <si>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</si>
  <si>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</si>
  <si>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</si>
  <si>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</si>
  <si>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</si>
  <si>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</si>
  <si>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</si>
  <si>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</si>
  <si>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</si>
  <si>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</si>
  <si>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</si>
  <si>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</si>
  <si>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</si>
  <si>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</si>
  <si>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</si>
  <si>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</si>
  <si>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</si>
  <si>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</si>
  <si>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</si>
  <si>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</si>
  <si>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</si>
  <si>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</si>
  <si>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</si>
  <si>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</si>
  <si>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</si>
  <si>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</si>
  <si>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</si>
  <si>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</si>
  <si>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</si>
  <si>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</si>
  <si>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</si>
  <si>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</si>
  <si>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</si>
  <si>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</si>
  <si>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</si>
  <si>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</si>
  <si>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</si>
  <si>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</si>
  <si>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</si>
  <si>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</si>
  <si>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</si>
  <si>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</si>
  <si>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</si>
  <si>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</si>
  <si>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</si>
  <si>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</si>
  <si>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</si>
  <si>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</si>
  <si>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</si>
  <si>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</si>
  <si>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</si>
  <si>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</si>
  <si>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</si>
  <si>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</si>
  <si>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</si>
  <si>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</si>
  <si>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</si>
  <si>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</si>
  <si>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</si>
  <si>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</si>
  <si>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</si>
  <si>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</si>
  <si>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</si>
  <si>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</si>
  <si>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</si>
  <si>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</si>
  <si>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</si>
  <si>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</si>
  <si>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</si>
  <si>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</si>
  <si>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</si>
  <si>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</si>
  <si>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</si>
  <si>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</si>
  <si>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</si>
  <si>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</si>
  <si>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</si>
  <si>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</si>
  <si>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</si>
  <si>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</si>
  <si>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</si>
  <si>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</si>
  <si>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</si>
  <si>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</si>
  <si>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</si>
  <si>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</si>
  <si>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</si>
  <si>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</si>
  <si>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</si>
  <si>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</si>
  <si>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</si>
  <si>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</si>
  <si>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</si>
  <si>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</si>
  <si>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</si>
  <si>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</si>
  <si>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</si>
  <si>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</si>
  <si>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</si>
  <si>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</si>
  <si>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</si>
  <si>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</si>
  <si>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</si>
  <si>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</si>
  <si>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</si>
  <si>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</si>
  <si>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</si>
  <si>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</si>
  <si>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</si>
  <si>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</si>
  <si>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</si>
  <si>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</si>
  <si>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</si>
  <si>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</si>
  <si>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</si>
  <si>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</si>
  <si>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</si>
  <si>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</si>
  <si>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</si>
  <si>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</si>
  <si>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</si>
  <si>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</si>
  <si>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</si>
  <si>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</si>
  <si>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</si>
  <si>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</si>
  <si>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</si>
  <si>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</si>
  <si>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</si>
  <si>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</si>
  <si>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</si>
  <si>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</si>
  <si>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</si>
  <si>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</si>
  <si>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</si>
  <si>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</si>
  <si>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</si>
  <si>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</si>
  <si>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</si>
  <si>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</si>
  <si>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</si>
  <si>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</si>
  <si>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</si>
  <si>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</si>
  <si>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</si>
  <si>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</si>
  <si>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</si>
  <si>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</si>
  <si>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</si>
  <si>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</si>
  <si>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</si>
  <si>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</si>
  <si>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</si>
  <si>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</si>
  <si>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</si>
  <si>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</si>
  <si>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</si>
  <si>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</si>
  <si>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</si>
  <si>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</si>
  <si>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</si>
  <si>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</si>
  <si>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</si>
  <si>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</si>
  <si>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</si>
  <si>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</si>
  <si>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</si>
  <si>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</si>
  <si>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</si>
  <si>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</si>
  <si>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</si>
  <si>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</si>
  <si>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</si>
  <si>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</si>
  <si>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</si>
  <si>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</si>
  <si>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</si>
  <si>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</si>
  <si>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</si>
  <si>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</si>
  <si>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</si>
  <si>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</si>
  <si>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</si>
  <si>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</si>
  <si>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</si>
  <si>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</si>
  <si>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</si>
  <si>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</si>
  <si>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</si>
  <si>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</si>
  <si>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</si>
  <si>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</si>
  <si>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</si>
  <si>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</si>
  <si>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</si>
  <si>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</si>
  <si>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</si>
  <si>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</si>
  <si>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</si>
  <si>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</si>
  <si>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</si>
  <si>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</si>
  <si>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</si>
  <si>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</si>
  <si>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</si>
  <si>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</si>
  <si>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</si>
  <si>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</si>
  <si>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</si>
  <si>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</si>
  <si>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</si>
  <si>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</si>
  <si>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</si>
  <si>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</si>
  <si>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</si>
  <si>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</si>
  <si>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</si>
  <si>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</si>
  <si>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</si>
  <si>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</si>
  <si>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</si>
  <si>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</si>
  <si>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</si>
  <si>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</si>
  <si>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</si>
  <si>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</si>
  <si>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</si>
  <si>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</si>
  <si>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</si>
  <si>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</si>
  <si>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</si>
  <si>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</si>
  <si>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</si>
  <si>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</si>
  <si>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</si>
  <si>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</si>
  <si>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</si>
  <si>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</si>
  <si>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</si>
  <si>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</si>
  <si>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</si>
  <si>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</si>
  <si>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</si>
  <si>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</si>
  <si>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</si>
  <si>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</si>
  <si>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</si>
  <si>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</si>
  <si>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</si>
  <si>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</si>
  <si>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</si>
  <si>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</si>
  <si>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</si>
  <si>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</si>
  <si>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</si>
  <si>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</si>
  <si>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</si>
  <si>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</si>
  <si>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</si>
  <si>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</si>
  <si>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</si>
  <si>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</si>
  <si>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</si>
  <si>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</si>
  <si>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</si>
  <si>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</si>
  <si>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</si>
  <si>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</si>
  <si>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</si>
  <si>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</si>
  <si>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</si>
  <si>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</si>
  <si>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</si>
  <si>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</si>
  <si>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</si>
  <si>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</si>
  <si>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</si>
  <si>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</si>
  <si>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</si>
  <si>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</si>
  <si>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</si>
  <si>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</si>
  <si>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</si>
  <si>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</si>
  <si>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</si>
  <si>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</si>
  <si>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</si>
  <si>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</si>
  <si>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</si>
  <si>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</si>
  <si>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</si>
  <si>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</si>
  <si>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</si>
  <si>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</si>
  <si>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</si>
  <si>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</si>
  <si>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</si>
  <si>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</si>
  <si>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</si>
  <si>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</si>
  <si>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</si>
  <si>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</si>
  <si>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</si>
  <si>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</si>
  <si>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</si>
  <si>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</si>
  <si>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</si>
  <si>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</si>
  <si>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</si>
  <si>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</si>
  <si>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</si>
  <si>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</si>
  <si>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</si>
  <si>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</si>
  <si>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</si>
  <si>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</si>
  <si>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</si>
  <si>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</si>
  <si>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</si>
  <si>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</si>
  <si>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</si>
  <si>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</si>
  <si>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</si>
  <si>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</si>
  <si>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</si>
  <si>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</si>
  <si>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</si>
  <si>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</si>
  <si>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</si>
  <si>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</si>
  <si>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</si>
  <si>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</si>
  <si>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</si>
  <si>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</si>
  <si>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</si>
  <si>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</si>
  <si>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</si>
  <si>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</si>
  <si>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</si>
  <si>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</si>
  <si>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</si>
  <si>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</si>
  <si>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</si>
  <si>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</si>
  <si>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</si>
  <si>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</si>
  <si>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</si>
  <si>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</si>
  <si>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</si>
  <si>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</si>
  <si>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</si>
  <si>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</si>
  <si>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</si>
  <si>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</si>
  <si>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</si>
  <si>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</si>
  <si>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</si>
  <si>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</si>
  <si>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</si>
  <si>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</si>
  <si>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</si>
  <si>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</si>
  <si>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</si>
  <si>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</si>
  <si>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</si>
  <si>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</si>
  <si>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</si>
  <si>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</si>
  <si>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</si>
  <si>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</si>
  <si>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</si>
  <si>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</si>
  <si>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</si>
  <si>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</si>
  <si>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</si>
  <si>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</si>
  <si>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</si>
  <si>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</si>
  <si>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</si>
  <si>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</si>
  <si>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</si>
  <si>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</si>
  <si>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</si>
  <si>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</si>
  <si>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</si>
  <si>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</si>
  <si>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</si>
  <si>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</si>
  <si>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</si>
  <si>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</si>
  <si>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</si>
  <si>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</si>
  <si>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</si>
  <si>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</si>
  <si>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</si>
  <si>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</si>
  <si>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</si>
  <si>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</si>
  <si>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</si>
  <si>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</si>
  <si>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</si>
  <si>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</si>
  <si>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</si>
  <si>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</si>
  <si>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</si>
  <si>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</si>
  <si>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</si>
  <si>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</si>
  <si>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</si>
  <si>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</si>
  <si>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</si>
  <si>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</si>
  <si>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</si>
  <si>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</si>
  <si>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</si>
  <si>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</si>
  <si>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</si>
  <si>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</si>
  <si>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</si>
  <si>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</si>
  <si>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</si>
  <si>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</si>
  <si>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</si>
  <si>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</si>
  <si>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</si>
  <si>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</si>
  <si>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</si>
  <si>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</si>
  <si>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</si>
  <si>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</si>
  <si>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</si>
  <si>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</si>
  <si>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</si>
  <si>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</si>
  <si>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</si>
  <si>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</si>
  <si>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</si>
  <si>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</si>
  <si>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</si>
  <si>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</si>
  <si>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</si>
  <si>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</si>
  <si>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</si>
  <si>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</si>
  <si>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</si>
  <si>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</si>
  <si>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</si>
  <si>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</si>
  <si>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</si>
  <si>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</si>
  <si>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</si>
  <si>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</si>
  <si>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</si>
  <si>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</si>
  <si>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</si>
  <si>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</si>
  <si>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</si>
  <si>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</si>
  <si>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</si>
  <si>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</si>
  <si>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</si>
  <si>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</si>
  <si>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</si>
  <si>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</si>
  <si>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</si>
  <si>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</si>
  <si>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</si>
  <si>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</si>
  <si>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</si>
  <si>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</si>
  <si>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</si>
  <si>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</si>
  <si>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</si>
  <si>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</si>
  <si>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</si>
  <si>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</si>
  <si>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</si>
  <si>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</si>
  <si>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</si>
  <si>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</si>
  <si>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</si>
  <si>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</si>
  <si>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</si>
  <si>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</si>
  <si>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</si>
  <si>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</si>
  <si>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</si>
  <si>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</si>
  <si>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</si>
  <si>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</si>
  <si>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</si>
  <si>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</si>
  <si>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</si>
  <si>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</si>
  <si>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</si>
  <si>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</si>
  <si>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</si>
  <si>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</si>
  <si>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</si>
  <si>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</si>
  <si>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</si>
  <si>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</si>
  <si>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</si>
  <si>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</si>
  <si>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</si>
  <si>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</si>
  <si>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</si>
  <si>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</si>
  <si>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</si>
  <si>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</si>
  <si>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</si>
  <si>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</si>
  <si>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</si>
  <si>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</si>
  <si>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</si>
  <si>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</si>
  <si>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</si>
  <si>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</si>
  <si>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</si>
  <si>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</si>
  <si>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</si>
  <si>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</si>
  <si>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</si>
  <si>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</si>
  <si>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</si>
  <si>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</si>
  <si>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</si>
  <si>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</si>
  <si>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</si>
  <si>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</si>
  <si>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</si>
  <si>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</si>
  <si>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</si>
  <si>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</si>
  <si>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</si>
  <si>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</si>
  <si>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</si>
  <si>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</si>
  <si>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</si>
  <si>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</si>
  <si>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</si>
  <si>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</si>
  <si>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</si>
  <si>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</si>
  <si>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</si>
  <si>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</si>
  <si>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</si>
  <si>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</si>
  <si>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</si>
  <si>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</si>
  <si>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</si>
  <si>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</si>
  <si>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</si>
  <si>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</si>
  <si>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</si>
  <si>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</si>
  <si>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</si>
  <si>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</si>
  <si>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</si>
  <si>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</si>
  <si>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</si>
  <si>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</si>
  <si>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</si>
  <si>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</si>
  <si>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</si>
  <si>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</si>
  <si>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</si>
  <si>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</si>
  <si>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</si>
  <si>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</si>
  <si>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</si>
  <si>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</si>
  <si>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</si>
  <si>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</si>
  <si>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</si>
  <si>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</si>
  <si>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</si>
  <si>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</si>
  <si>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</si>
  <si>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</si>
  <si>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</si>
  <si>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</si>
  <si>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</si>
  <si>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</si>
  <si>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</si>
  <si>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</si>
  <si>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</si>
  <si>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</si>
  <si>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</si>
  <si>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</si>
  <si>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</si>
  <si>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</si>
  <si>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</si>
  <si>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</si>
  <si>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</si>
  <si>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</si>
  <si>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</si>
  <si>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</si>
  <si>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</si>
  <si>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</si>
  <si>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</si>
  <si>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</si>
  <si>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</si>
  <si>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</si>
  <si>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</si>
  <si>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</si>
  <si>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</si>
  <si>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</si>
  <si>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</si>
  <si>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</si>
  <si>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</si>
  <si>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</si>
  <si>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</si>
  <si>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</si>
  <si>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</si>
  <si>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</si>
  <si>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</si>
  <si>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</si>
  <si>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</si>
  <si>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</si>
  <si>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</si>
  <si>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</si>
  <si>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</si>
  <si>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</si>
  <si>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</si>
  <si>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</si>
  <si>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</si>
  <si>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</si>
  <si>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</si>
  <si>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</si>
  <si>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</si>
  <si>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</si>
  <si>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</si>
  <si>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</si>
  <si>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</si>
  <si>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</si>
  <si>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</si>
  <si>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</si>
  <si>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</si>
  <si>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</si>
  <si>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</si>
  <si>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</si>
  <si>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</si>
  <si>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</si>
  <si>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</si>
  <si>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</si>
  <si>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</si>
  <si>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</si>
  <si>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</si>
  <si>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</si>
  <si>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</si>
  <si>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</si>
  <si>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</si>
  <si>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</si>
  <si>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</si>
  <si>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</si>
  <si>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</si>
  <si>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</si>
  <si>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</si>
  <si>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</si>
  <si>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</si>
  <si>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</si>
  <si>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</si>
  <si>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</si>
  <si>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</si>
  <si>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</si>
  <si>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</si>
  <si>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</si>
  <si>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</si>
  <si>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</si>
  <si>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</si>
  <si>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</si>
  <si>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</si>
  <si>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</si>
  <si>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</si>
  <si>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</si>
  <si>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</si>
  <si>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</si>
  <si>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</si>
  <si>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</si>
  <si>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</si>
  <si>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</si>
  <si>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</si>
  <si>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</si>
  <si>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</si>
  <si>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</si>
  <si>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</si>
  <si>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</si>
  <si>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</si>
  <si>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</si>
  <si>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</si>
  <si>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</si>
  <si>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</si>
  <si>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</si>
  <si>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</si>
  <si>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</si>
  <si>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</si>
  <si>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</si>
  <si>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</si>
  <si>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</si>
  <si>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</si>
  <si>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</si>
  <si>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</si>
  <si>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</si>
  <si>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</si>
  <si>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</si>
  <si>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</si>
  <si>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</si>
  <si>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</si>
  <si>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</si>
  <si>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</si>
  <si>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</si>
  <si>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</si>
  <si>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</si>
  <si>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</si>
  <si>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</si>
  <si>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</si>
  <si>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</si>
  <si>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</si>
  <si>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</si>
  <si>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</si>
  <si>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</si>
  <si>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</si>
  <si>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</si>
  <si>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</si>
  <si>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</si>
  <si>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</si>
  <si>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</si>
  <si>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</si>
  <si>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</si>
  <si>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</si>
  <si>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</si>
  <si>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</si>
  <si>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</si>
  <si>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</si>
  <si>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</si>
  <si>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</si>
  <si>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</si>
  <si>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</si>
  <si>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</si>
  <si>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</si>
  <si>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</si>
  <si>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</si>
  <si>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</si>
  <si>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</si>
  <si>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</si>
  <si>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</si>
  <si>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</si>
  <si>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</si>
  <si>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</si>
  <si>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</si>
  <si>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</si>
  <si>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</si>
  <si>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</si>
  <si>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</si>
  <si>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</si>
  <si>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</si>
  <si>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</si>
  <si>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</si>
  <si>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</si>
  <si>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</si>
  <si>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</si>
  <si>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</si>
  <si>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</si>
  <si>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</si>
  <si>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</si>
  <si>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</si>
  <si>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</si>
  <si>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</si>
  <si>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</si>
  <si>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</si>
  <si>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</si>
  <si>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</si>
  <si>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</si>
  <si>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</si>
  <si>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</si>
  <si>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</si>
  <si>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</si>
  <si>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</si>
  <si>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</si>
  <si>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</si>
  <si>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</si>
  <si>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</si>
  <si>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</si>
  <si>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</si>
  <si>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</si>
  <si>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</si>
  <si>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</si>
  <si>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</si>
  <si>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</si>
  <si>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</si>
  <si>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</si>
  <si>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</si>
  <si>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</si>
  <si>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</si>
  <si>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</si>
  <si>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</si>
  <si>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</si>
  <si>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</si>
  <si>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</si>
  <si>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</si>
  <si>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</si>
  <si>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</si>
  <si>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</si>
  <si>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</si>
  <si>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</si>
  <si>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</si>
  <si>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</si>
  <si>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</si>
  <si>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</si>
  <si>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</si>
  <si>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</si>
  <si>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</si>
  <si>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</si>
  <si>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</si>
  <si>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</si>
  <si>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</si>
  <si>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</si>
  <si>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</si>
  <si>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</si>
  <si>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</si>
  <si>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</si>
  <si>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</si>
  <si>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</si>
  <si>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</si>
  <si>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</si>
  <si>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</si>
  <si>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</si>
  <si>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</si>
  <si>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</si>
  <si>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</si>
  <si>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</si>
  <si>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</si>
  <si>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</si>
  <si>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</si>
  <si>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</si>
  <si>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</si>
  <si>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</si>
  <si>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</si>
  <si>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</si>
  <si>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</si>
  <si>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</si>
  <si>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</si>
  <si>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</si>
  <si>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</si>
  <si>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</si>
  <si>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</si>
  <si>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</si>
  <si>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</si>
  <si>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</si>
  <si>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</si>
  <si>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</si>
  <si>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</si>
  <si>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</si>
  <si>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</si>
  <si>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</si>
  <si>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</si>
  <si>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</si>
  <si>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</si>
  <si>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</si>
  <si>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</si>
  <si>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</si>
  <si>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</si>
  <si>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</si>
  <si>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</si>
  <si>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</si>
  <si>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</si>
  <si>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</si>
  <si>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</si>
  <si>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</si>
  <si>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</si>
  <si>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</si>
  <si>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</si>
  <si>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</si>
  <si>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</si>
  <si>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</si>
  <si>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</si>
  <si>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</si>
  <si>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</si>
  <si>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</si>
  <si>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</si>
  <si>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</si>
  <si>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</si>
  <si>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</si>
  <si>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</si>
  <si>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</si>
  <si>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</si>
  <si>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</si>
  <si>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</si>
  <si>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</si>
  <si>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</si>
  <si>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</si>
  <si>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</si>
  <si>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</si>
  <si>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</si>
  <si>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</si>
  <si>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</si>
  <si>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</si>
  <si>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</si>
  <si>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</si>
  <si>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</si>
  <si>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</si>
  <si>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</si>
  <si>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</si>
  <si>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</si>
  <si>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</si>
  <si>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</si>
  <si>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</si>
  <si>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</si>
  <si>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</si>
  <si>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</si>
  <si>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</si>
  <si>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</si>
  <si>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</si>
  <si>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</si>
  <si>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</si>
  <si>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</si>
  <si>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</si>
  <si>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</si>
  <si>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</si>
  <si>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</si>
  <si>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</si>
  <si>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</si>
  <si>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</si>
  <si>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</si>
  <si>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</si>
  <si>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</si>
  <si>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</si>
  <si>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</si>
  <si>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</si>
  <si>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</si>
  <si>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</si>
  <si>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</si>
  <si>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</si>
  <si>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</si>
  <si>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</si>
  <si>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</si>
  <si>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</si>
  <si>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</si>
  <si>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</si>
  <si>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</si>
  <si>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</si>
  <si>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</si>
  <si>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</si>
  <si>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</si>
  <si>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</si>
  <si>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</si>
  <si>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</si>
  <si>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</si>
  <si>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</si>
  <si>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</si>
  <si>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</si>
  <si>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</si>
  <si>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</si>
  <si>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</si>
  <si>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</si>
  <si>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</si>
  <si>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</si>
  <si>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</si>
  <si>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</si>
  <si>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</si>
  <si>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</si>
  <si>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</si>
  <si>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</si>
  <si>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</si>
  <si>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</si>
  <si>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</si>
  <si>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</si>
  <si>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</si>
  <si>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</si>
  <si>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</si>
  <si>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</si>
  <si>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</si>
  <si>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</si>
  <si>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</si>
  <si>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</si>
  <si>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</si>
  <si>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</si>
  <si>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</si>
  <si>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</si>
  <si>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</si>
  <si>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</si>
  <si>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</si>
  <si>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</si>
  <si>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</si>
  <si>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</si>
  <si>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</si>
  <si>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</si>
  <si>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</si>
  <si>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</si>
  <si>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</si>
  <si>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</si>
  <si>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</si>
  <si>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</si>
  <si>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</si>
  <si>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</si>
  <si>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</si>
  <si>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</si>
  <si>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</si>
  <si>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</si>
  <si>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</si>
  <si>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</si>
  <si>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</si>
  <si>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</si>
  <si>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</si>
  <si>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</si>
  <si>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</si>
  <si>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</si>
  <si>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</si>
  <si>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</si>
  <si>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</si>
  <si>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</si>
  <si>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</si>
  <si>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</si>
  <si>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</si>
  <si>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</si>
  <si>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</si>
  <si>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</si>
  <si>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</si>
  <si>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</si>
  <si>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</si>
  <si>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</si>
  <si>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</si>
  <si>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</si>
  <si>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</si>
  <si>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</si>
  <si>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</si>
  <si>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</si>
  <si>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</si>
  <si>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</si>
  <si>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</si>
  <si>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</si>
  <si>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</si>
  <si>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</si>
  <si>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</si>
  <si>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</si>
  <si>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</si>
  <si>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</si>
  <si>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</si>
  <si>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</si>
  <si>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</si>
  <si>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</si>
  <si>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</si>
  <si>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</si>
  <si>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</si>
  <si>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</si>
  <si>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</si>
  <si>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</si>
  <si>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</si>
  <si>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</si>
  <si>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</si>
  <si>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</si>
  <si>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</si>
  <si>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</si>
  <si>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</si>
  <si>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</si>
  <si>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</si>
  <si>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</si>
  <si>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</si>
  <si>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</si>
  <si>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</si>
  <si>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</si>
  <si>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</si>
  <si>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</si>
  <si>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</si>
  <si>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</si>
  <si>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</si>
  <si>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</si>
  <si>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</si>
  <si>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</si>
  <si>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</si>
  <si>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</si>
  <si>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</si>
  <si>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</si>
  <si>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</si>
  <si>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</si>
  <si>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</si>
  <si>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</si>
  <si>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</si>
  <si>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</si>
  <si>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</si>
  <si>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</si>
  <si>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</si>
  <si>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</si>
  <si>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</si>
  <si>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</si>
  <si>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</si>
  <si>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</si>
  <si>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</si>
  <si>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</si>
  <si>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</si>
  <si>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</si>
  <si>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</si>
  <si>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</si>
  <si>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</si>
  <si>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</si>
  <si>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</si>
  <si>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</si>
  <si>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</si>
  <si>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</si>
  <si>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</si>
  <si>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</si>
  <si>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</si>
  <si>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</si>
  <si>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</si>
  <si>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</si>
  <si>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</si>
  <si>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</si>
  <si>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</si>
  <si>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</si>
  <si>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</si>
  <si>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</si>
  <si>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</si>
  <si>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</si>
  <si>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</si>
  <si>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</si>
  <si>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</si>
  <si>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</si>
  <si>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</si>
  <si>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</si>
  <si>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</si>
  <si>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</si>
  <si>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</si>
  <si>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</si>
  <si>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</si>
  <si>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</si>
  <si>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</si>
  <si>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</si>
  <si>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</si>
  <si>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</si>
  <si>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</si>
  <si>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</si>
  <si>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</si>
  <si>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</si>
  <si>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</si>
  <si>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</si>
  <si>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</si>
  <si>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</si>
  <si>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</si>
  <si>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</si>
  <si>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</si>
  <si>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</si>
  <si>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</si>
  <si>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</si>
  <si>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</si>
  <si>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</si>
  <si>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</si>
  <si>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</si>
  <si>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</si>
  <si>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</si>
  <si>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</si>
  <si>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</si>
  <si>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</si>
  <si>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</si>
  <si>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</si>
  <si>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</si>
  <si>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</si>
  <si>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</si>
  <si>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</si>
  <si>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</si>
  <si>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</si>
  <si>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</si>
  <si>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</si>
  <si>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</si>
  <si>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</si>
  <si>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</si>
  <si>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</si>
  <si>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</si>
  <si>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</si>
  <si>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</si>
  <si>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</si>
  <si>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</si>
  <si>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</si>
  <si>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</si>
  <si>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</si>
  <si>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</si>
  <si>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</si>
  <si>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</si>
  <si>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</si>
  <si>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</si>
  <si>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</si>
  <si>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</si>
  <si>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</si>
  <si>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</si>
  <si>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</si>
  <si>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</si>
  <si>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</si>
  <si>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</si>
  <si>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</si>
  <si>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</si>
  <si>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</si>
  <si>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</si>
  <si>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</si>
  <si>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</si>
  <si>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</si>
  <si>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</si>
  <si>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</si>
  <si>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</si>
  <si>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</si>
  <si>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</si>
  <si>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</si>
  <si>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</si>
  <si>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</si>
  <si>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</si>
  <si>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</si>
  <si>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</si>
  <si>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</si>
  <si>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</si>
  <si>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</si>
  <si>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</si>
  <si>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</si>
  <si>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</si>
  <si>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</si>
  <si>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</si>
  <si>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</si>
  <si>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</si>
  <si>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</si>
  <si>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</si>
  <si>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</si>
  <si>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</si>
  <si>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</si>
  <si>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</si>
  <si>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</si>
  <si>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</si>
  <si>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</si>
  <si>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</si>
  <si>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</si>
  <si>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</si>
  <si>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</si>
  <si>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</si>
  <si>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</si>
  <si>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</si>
  <si>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</si>
  <si>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</si>
  <si>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</si>
  <si>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</si>
  <si>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</si>
  <si>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</si>
  <si>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</si>
  <si>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</si>
  <si>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</si>
  <si>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</si>
  <si>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</si>
  <si>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</si>
  <si>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</si>
  <si>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</si>
  <si>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</si>
  <si>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</si>
  <si>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</si>
  <si>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</si>
  <si>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</si>
  <si>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</si>
  <si>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</si>
  <si>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</si>
  <si>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</si>
  <si>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</si>
  <si>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</si>
  <si>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</si>
  <si>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</si>
  <si>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</si>
  <si>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</si>
  <si>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</si>
  <si>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</si>
  <si>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</si>
  <si>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</si>
  <si>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</si>
  <si>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</si>
  <si>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</si>
  <si>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</si>
  <si>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</si>
  <si>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</si>
  <si>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</si>
  <si>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</si>
  <si>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</si>
  <si>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</si>
  <si>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</si>
  <si>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</si>
  <si>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</si>
  <si>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</si>
  <si>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</si>
  <si>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</si>
  <si>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</si>
  <si>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</si>
  <si>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</si>
  <si>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</si>
  <si>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</si>
  <si>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</si>
  <si>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</si>
  <si>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</si>
  <si>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</si>
  <si>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</si>
  <si>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</si>
  <si>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</si>
  <si>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</si>
  <si>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</si>
  <si>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</si>
  <si>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</si>
  <si>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</si>
  <si>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</si>
  <si>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</si>
  <si>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</si>
  <si>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</si>
  <si>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</si>
  <si>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</si>
  <si>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</si>
  <si>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</si>
  <si>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</si>
  <si>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</si>
  <si>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</si>
  <si>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</si>
  <si>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</si>
  <si>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</si>
  <si>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</si>
  <si>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</si>
  <si>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</si>
  <si>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</si>
  <si>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</si>
  <si>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</si>
  <si>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</si>
  <si>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</si>
  <si>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</si>
  <si>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</si>
  <si>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</si>
  <si>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</si>
  <si>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</si>
  <si>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</si>
  <si>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</si>
  <si>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</si>
  <si>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</si>
  <si>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</si>
  <si>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</si>
  <si>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</si>
  <si>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</si>
  <si>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</si>
  <si>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</si>
  <si>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</si>
  <si>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</si>
  <si>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</si>
  <si>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</si>
  <si>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</si>
  <si>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</si>
  <si>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</si>
  <si>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</si>
  <si>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</si>
  <si>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</si>
  <si>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</si>
  <si>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</si>
  <si>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</si>
  <si>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</si>
  <si>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</si>
  <si>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</si>
  <si>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</si>
  <si>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</si>
  <si>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</si>
  <si>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</si>
  <si>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</si>
  <si>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</si>
  <si>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</si>
  <si>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</si>
  <si>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</si>
  <si>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</si>
  <si>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</si>
  <si>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</si>
  <si>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</si>
  <si>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</si>
  <si>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</si>
  <si>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</si>
  <si>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</si>
  <si>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</si>
  <si>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</si>
  <si>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</si>
  <si>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</si>
  <si>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</si>
  <si>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</si>
  <si>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</si>
  <si>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</si>
  <si>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</si>
  <si>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</si>
  <si>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</si>
  <si>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</si>
  <si>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</si>
  <si>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</si>
  <si>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</si>
  <si>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</si>
  <si>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</si>
  <si>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</si>
  <si>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</si>
  <si>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</si>
  <si>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</si>
  <si>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</si>
  <si>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</si>
  <si>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</si>
  <si>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</si>
  <si>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</si>
  <si>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</si>
  <si>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</si>
  <si>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</si>
  <si>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</si>
  <si>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</si>
  <si>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</si>
  <si>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</si>
  <si>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</si>
  <si>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</si>
  <si>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</si>
  <si>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</si>
  <si>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</si>
  <si>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</si>
  <si>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</si>
  <si>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</si>
  <si>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</si>
  <si>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</si>
  <si>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</si>
  <si>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</si>
  <si>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</si>
  <si>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</si>
  <si>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</si>
  <si>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</si>
  <si>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</si>
  <si>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</si>
  <si>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</si>
  <si>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</si>
  <si>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</si>
  <si>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</si>
  <si>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</si>
  <si>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</si>
  <si>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</si>
  <si>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</si>
  <si>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</si>
  <si>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</si>
  <si>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</si>
  <si>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</si>
  <si>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</si>
  <si>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</si>
  <si>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</si>
  <si>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</si>
  <si>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</si>
  <si>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</si>
  <si>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</si>
  <si>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</si>
  <si>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</si>
  <si>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</si>
  <si>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</si>
  <si>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</si>
  <si>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</si>
  <si>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</si>
  <si>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</si>
  <si>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</si>
  <si>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</si>
  <si>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</si>
  <si>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</si>
  <si>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</si>
  <si>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</si>
  <si>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</si>
  <si>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</si>
  <si>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</si>
  <si>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</si>
  <si>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</si>
  <si>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</si>
  <si>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</si>
  <si>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</si>
  <si>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</si>
  <si>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</si>
  <si>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</si>
  <si>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</si>
  <si>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</si>
  <si>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</si>
  <si>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</si>
  <si>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</si>
  <si>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</si>
  <si>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</si>
  <si>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</si>
  <si>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</si>
  <si>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</si>
  <si>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</si>
  <si>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</si>
  <si>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</si>
  <si>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</si>
  <si>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</si>
  <si>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</si>
  <si>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</si>
  <si>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</si>
  <si>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</si>
  <si>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</si>
  <si>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</si>
  <si>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</si>
  <si>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</si>
  <si>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</si>
  <si>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</si>
  <si>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</si>
  <si>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</si>
  <si>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</si>
  <si>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</si>
  <si>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</si>
  <si>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</si>
  <si>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</si>
  <si>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</si>
  <si>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</si>
  <si>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</si>
  <si>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</si>
  <si>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</si>
  <si>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</si>
  <si>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</si>
  <si>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</si>
  <si>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</si>
  <si>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</si>
  <si>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</si>
  <si>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</si>
  <si>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</si>
  <si>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</si>
  <si>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</si>
  <si>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</si>
  <si>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</si>
  <si>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</si>
  <si>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</si>
  <si>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</si>
  <si>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</si>
  <si>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</si>
  <si>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</si>
  <si>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</si>
  <si>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</si>
  <si>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</si>
  <si>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</si>
  <si>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</si>
  <si>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</si>
  <si>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</si>
  <si>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</si>
  <si>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</si>
  <si>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</si>
  <si>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</si>
  <si>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</si>
  <si>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</si>
  <si>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</si>
  <si>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</si>
  <si>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</si>
  <si>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</si>
  <si>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</si>
  <si>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</si>
  <si>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</si>
  <si>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</si>
  <si>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</si>
  <si>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</si>
  <si>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</si>
  <si>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</si>
  <si>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</si>
  <si>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</si>
  <si>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</si>
  <si>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</si>
  <si>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</si>
  <si>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</si>
  <si>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</si>
  <si>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</si>
  <si>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</si>
  <si>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</si>
  <si>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</si>
  <si>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</si>
  <si>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</si>
  <si>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</si>
  <si>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</si>
  <si>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</si>
  <si>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</si>
  <si>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</si>
  <si>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</si>
  <si>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</si>
  <si>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</si>
  <si>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</si>
  <si>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</si>
  <si>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</si>
  <si>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</si>
  <si>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</si>
  <si>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</si>
  <si>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</si>
  <si>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</si>
  <si>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</si>
  <si>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</si>
  <si>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</si>
  <si>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</si>
  <si>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</si>
  <si>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</si>
  <si>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</si>
  <si>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</si>
  <si>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</si>
  <si>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</si>
  <si>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</si>
  <si>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</si>
  <si>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</si>
  <si>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</si>
  <si>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</si>
  <si>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</si>
  <si>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</si>
  <si>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</si>
  <si>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</si>
  <si>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</si>
  <si>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</si>
  <si>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</si>
  <si>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</si>
  <si>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</si>
  <si>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</si>
  <si>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</si>
  <si>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</si>
  <si>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</si>
  <si>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</si>
  <si>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</si>
  <si>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</si>
  <si>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</si>
  <si>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</si>
  <si>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</si>
  <si>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</si>
  <si>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</si>
  <si>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</si>
  <si>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</si>
  <si>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</si>
  <si>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</si>
  <si>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</si>
  <si>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</si>
  <si>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</si>
  <si>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</si>
  <si>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</si>
  <si>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</si>
  <si>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</si>
  <si>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</si>
  <si>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</si>
  <si>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</si>
  <si>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</si>
  <si>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</si>
  <si>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</si>
  <si>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</si>
  <si>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</si>
  <si>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</si>
  <si>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</si>
  <si>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</si>
  <si>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</si>
  <si>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</si>
  <si>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</si>
  <si>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</si>
  <si>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</si>
  <si>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</si>
  <si>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</si>
  <si>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</si>
  <si>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</si>
  <si>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</si>
  <si>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</si>
  <si>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</si>
  <si>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</si>
  <si>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</si>
  <si>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</si>
  <si>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</si>
  <si>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</si>
  <si>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</si>
  <si>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</si>
  <si>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</si>
  <si>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</si>
  <si>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</si>
  <si>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</si>
  <si>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</si>
  <si>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</si>
  <si>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</si>
  <si>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</si>
  <si>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</si>
  <si>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</si>
  <si>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</si>
  <si>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</si>
  <si>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</si>
  <si>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</si>
  <si>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</si>
  <si>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</si>
  <si>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</si>
  <si>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</si>
  <si>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</si>
  <si>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</si>
  <si>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</si>
  <si>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</si>
  <si>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</si>
  <si>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</si>
  <si>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</si>
  <si>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</si>
  <si>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</si>
  <si>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</si>
  <si>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</si>
  <si>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</si>
  <si>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</si>
  <si>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</si>
  <si>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</si>
  <si>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</si>
  <si>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</si>
  <si>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</si>
  <si>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</si>
  <si>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</si>
  <si>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</si>
  <si>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</si>
  <si>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</si>
  <si>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</si>
  <si>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</si>
  <si>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</si>
  <si>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</si>
  <si>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</si>
  <si>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</si>
  <si>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</si>
  <si>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</si>
  <si>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</si>
  <si>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</si>
  <si>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</si>
  <si>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</si>
  <si>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</si>
  <si>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</si>
  <si>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</si>
  <si>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</si>
  <si>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</si>
  <si>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</si>
  <si>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</si>
  <si>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</si>
  <si>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</si>
  <si>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</si>
  <si>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</si>
  <si>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</si>
  <si>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</si>
  <si>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</si>
  <si>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</si>
  <si>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</si>
  <si>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</si>
  <si>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</si>
  <si>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</si>
  <si>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</si>
  <si>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</si>
  <si>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</si>
  <si>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</si>
  <si>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</si>
  <si>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</si>
  <si>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</si>
  <si>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</si>
  <si>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</si>
  <si>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</si>
  <si>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</si>
  <si>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</si>
  <si>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</si>
  <si>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</si>
  <si>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</si>
  <si>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</si>
  <si>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</si>
  <si>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</si>
  <si>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</si>
  <si>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</si>
  <si>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</si>
  <si>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</si>
  <si>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</si>
  <si>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</si>
  <si>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</si>
  <si>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</si>
  <si>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</si>
  <si>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</si>
  <si>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</si>
  <si>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</si>
  <si>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</si>
  <si>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</si>
  <si>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</si>
  <si>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</si>
  <si>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</si>
  <si>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</si>
  <si>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</si>
  <si>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</si>
  <si>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</si>
  <si>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</si>
  <si>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</si>
  <si>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</si>
  <si>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</si>
  <si>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</si>
  <si>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</si>
  <si>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</si>
  <si>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</si>
  <si>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</si>
  <si>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</si>
  <si>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</si>
  <si>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</si>
  <si>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</si>
  <si>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</si>
  <si>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</si>
  <si>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</si>
  <si>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</si>
  <si>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</si>
  <si>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</si>
  <si>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</si>
  <si>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</si>
  <si>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</si>
  <si>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</si>
  <si>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</si>
  <si>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</si>
  <si>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</si>
  <si>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</si>
  <si>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</si>
  <si>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</si>
  <si>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</si>
  <si>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</si>
  <si>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</si>
  <si>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</si>
  <si>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</si>
  <si>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</si>
  <si>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</si>
  <si>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</si>
  <si>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</si>
  <si>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</si>
  <si>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</si>
  <si>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</si>
  <si>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</si>
  <si>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</si>
  <si>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</si>
  <si>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</si>
  <si>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</si>
  <si>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</si>
  <si>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</si>
  <si>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</si>
  <si>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</si>
  <si>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</si>
  <si>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</si>
  <si>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</si>
  <si>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</si>
  <si>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</si>
  <si>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</si>
  <si>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</si>
  <si>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</si>
  <si>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</si>
  <si>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</si>
  <si>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</si>
  <si>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</si>
  <si>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</si>
  <si>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</si>
  <si>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</si>
  <si>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</si>
  <si>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</si>
  <si>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</si>
  <si>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</si>
  <si>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</si>
  <si>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</si>
  <si>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</si>
  <si>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</si>
  <si>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</si>
  <si>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</si>
  <si>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</si>
  <si>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</si>
  <si>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</si>
  <si>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</si>
  <si>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</si>
  <si>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</si>
  <si>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</si>
  <si>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</si>
  <si>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</si>
  <si>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</si>
  <si>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</si>
  <si>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</si>
  <si>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</si>
  <si>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</si>
  <si>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</si>
  <si>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</si>
  <si>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</si>
  <si>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</si>
  <si>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</si>
  <si>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</si>
  <si>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</si>
  <si>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</si>
  <si>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</si>
  <si>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</si>
  <si>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</si>
  <si>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</si>
  <si>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</si>
  <si>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</si>
  <si>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</si>
  <si>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</si>
  <si>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</si>
  <si>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</si>
  <si>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</si>
  <si>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</si>
  <si>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</si>
  <si>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</si>
  <si>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</si>
  <si>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</si>
  <si>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</si>
  <si>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</si>
  <si>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</si>
  <si>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</si>
  <si>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</si>
  <si>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</si>
  <si>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</si>
  <si>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</si>
  <si>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</si>
  <si>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</si>
  <si>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</si>
  <si>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</si>
  <si>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</si>
  <si>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</si>
  <si>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</si>
  <si>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</si>
  <si>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</si>
  <si>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</si>
  <si>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</si>
  <si>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</si>
  <si>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</si>
  <si>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</si>
  <si>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</si>
  <si>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</si>
  <si>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</si>
  <si>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</si>
  <si>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</si>
  <si>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</si>
  <si>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</si>
  <si>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</si>
  <si>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</si>
  <si>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</si>
  <si>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</si>
  <si>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</si>
  <si>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</si>
  <si>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</si>
  <si>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</si>
  <si>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</si>
  <si>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</si>
  <si>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</si>
  <si>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</si>
  <si>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</si>
  <si>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</si>
  <si>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</si>
  <si>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</si>
  <si>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</si>
  <si>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</si>
  <si>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</si>
  <si>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</si>
  <si>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</si>
  <si>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</si>
  <si>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</si>
  <si>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</si>
  <si>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</si>
  <si>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</si>
  <si>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</si>
  <si>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</si>
  <si>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</si>
  <si>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</si>
  <si>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</si>
  <si>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</si>
  <si>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</si>
  <si>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</si>
  <si>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</si>
  <si>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</si>
  <si>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</si>
  <si>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</si>
  <si>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</si>
  <si>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</si>
  <si>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</si>
  <si>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</si>
  <si>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</si>
  <si>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</si>
  <si>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</si>
  <si>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</si>
  <si>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</si>
  <si>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</si>
  <si>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</si>
  <si>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</si>
  <si>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</si>
  <si>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</si>
  <si>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</si>
  <si>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</si>
  <si>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</si>
  <si>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</si>
  <si>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</si>
  <si>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</si>
  <si>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</si>
  <si>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</si>
  <si>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</si>
  <si>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</si>
  <si>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</si>
  <si>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</si>
  <si>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</si>
  <si>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</si>
  <si>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</si>
  <si>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</si>
  <si>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</si>
  <si>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</si>
  <si>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</si>
  <si>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</si>
  <si>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</si>
  <si>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</si>
  <si>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</si>
  <si>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</si>
  <si>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</si>
  <si>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</si>
  <si>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</si>
  <si>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</si>
  <si>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</si>
  <si>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</si>
  <si>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</si>
  <si>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</si>
  <si>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</si>
  <si>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</si>
  <si>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</si>
  <si>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</si>
  <si>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</si>
  <si>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</si>
  <si>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</si>
  <si>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</si>
  <si>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</si>
  <si>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</si>
  <si>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</si>
  <si>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</si>
  <si>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</si>
  <si>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</si>
  <si>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</si>
  <si>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</si>
  <si>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</si>
  <si>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</si>
  <si>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</si>
  <si>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</si>
  <si>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</si>
  <si>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</si>
  <si>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</si>
  <si>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</si>
  <si>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</si>
  <si>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</si>
  <si>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</si>
  <si>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</si>
  <si>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</si>
  <si>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</si>
  <si>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</si>
  <si>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</si>
  <si>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</si>
  <si>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</si>
  <si>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</si>
  <si>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</si>
  <si>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</si>
  <si>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</si>
  <si>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</si>
  <si>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</si>
  <si>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</si>
  <si>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</si>
  <si>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</si>
  <si>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</si>
  <si>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</si>
  <si>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</si>
  <si>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</si>
  <si>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</si>
  <si>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</si>
  <si>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</si>
  <si>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</si>
  <si>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</si>
  <si>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</si>
  <si>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</si>
  <si>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</si>
  <si>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</si>
  <si>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</si>
  <si>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</si>
  <si>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</si>
  <si>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</si>
  <si>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</si>
  <si>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</si>
  <si>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</si>
  <si>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</si>
  <si>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</si>
  <si>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</si>
  <si>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</si>
  <si>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</si>
  <si>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</si>
  <si>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</si>
  <si>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</si>
  <si>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</si>
  <si>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</si>
  <si>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</si>
  <si>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</si>
  <si>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</si>
  <si>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</si>
  <si>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</si>
  <si>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</si>
  <si>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</si>
  <si>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</si>
  <si>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</si>
  <si>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</si>
  <si>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</si>
  <si>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</si>
  <si>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</si>
  <si>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</si>
  <si>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</si>
  <si>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</si>
  <si>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</si>
  <si>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</si>
  <si>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</si>
  <si>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</si>
  <si>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</si>
  <si>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</si>
  <si>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</si>
  <si>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</si>
  <si>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</si>
  <si>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</si>
  <si>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</si>
  <si>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</si>
  <si>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</si>
  <si>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</si>
  <si>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</si>
  <si>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</si>
  <si>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</si>
  <si>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</si>
  <si>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</si>
  <si>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</si>
  <si>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</si>
  <si>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</si>
  <si>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</si>
  <si>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</si>
  <si>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</si>
  <si>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</si>
  <si>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</si>
  <si>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</si>
  <si>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</si>
  <si>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</si>
  <si>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</si>
  <si>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</si>
  <si>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</si>
  <si>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</si>
  <si>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</si>
  <si>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</si>
  <si>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</si>
  <si>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</si>
  <si>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</si>
  <si>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</si>
  <si>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</si>
  <si>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</si>
  <si>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</si>
  <si>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</si>
  <si>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</si>
  <si>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</si>
  <si>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</si>
  <si>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</si>
  <si>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</si>
  <si>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</si>
  <si>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</si>
  <si>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</si>
  <si>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</si>
  <si>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</si>
  <si>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</si>
  <si>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</si>
  <si>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</si>
  <si>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</si>
  <si>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</si>
  <si>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</si>
  <si>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</si>
  <si>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</si>
  <si>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</si>
  <si>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</si>
  <si>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</si>
  <si>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</si>
  <si>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</si>
  <si>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</si>
  <si>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</si>
  <si>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</si>
  <si>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</si>
  <si>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</si>
  <si>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</si>
  <si>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</si>
  <si>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</si>
  <si>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</si>
  <si>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</si>
  <si>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</si>
  <si>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</si>
  <si>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</si>
  <si>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</si>
  <si>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</si>
  <si>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</si>
  <si>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</si>
  <si>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</si>
  <si>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</si>
  <si>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</si>
  <si>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</si>
  <si>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</si>
  <si>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</si>
  <si>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</si>
  <si>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</si>
  <si>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</si>
  <si>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</si>
  <si>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</si>
  <si>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</si>
  <si>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</si>
  <si>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</si>
  <si>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</si>
  <si>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</si>
  <si>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</si>
  <si>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</si>
  <si>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</si>
  <si>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</si>
  <si>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</si>
  <si>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</si>
  <si>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</si>
  <si>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</si>
  <si>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</si>
  <si>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</si>
  <si>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</si>
  <si>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</si>
  <si>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</si>
  <si>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</si>
  <si>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</si>
  <si>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</si>
  <si>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</si>
  <si>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</si>
  <si>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</si>
  <si>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</si>
  <si>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</si>
  <si>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</si>
  <si>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</si>
  <si>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</si>
  <si>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</si>
  <si>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</si>
  <si>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</si>
  <si>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</si>
  <si>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</si>
  <si>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</si>
  <si>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</si>
  <si>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</si>
  <si>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</si>
  <si>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</si>
  <si>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</si>
  <si>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</si>
  <si>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</si>
  <si>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</si>
  <si>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</si>
  <si>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</si>
  <si>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</si>
  <si>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</si>
  <si>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</si>
  <si>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</si>
  <si>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</si>
  <si>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</si>
  <si>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</si>
  <si>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</si>
  <si>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</si>
  <si>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</si>
  <si>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</si>
  <si>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</si>
  <si>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</si>
  <si>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</si>
  <si>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</si>
  <si>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</si>
  <si>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</si>
  <si>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</si>
  <si>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</si>
  <si>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</si>
  <si>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</si>
  <si>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</si>
  <si>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</si>
  <si>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</si>
  <si>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</si>
  <si>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</si>
  <si>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</si>
  <si>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</si>
  <si>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</si>
  <si>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</si>
  <si>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</si>
  <si>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</si>
  <si>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</si>
  <si>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</si>
  <si>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</si>
  <si>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</si>
  <si>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</si>
  <si>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</si>
  <si>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</si>
  <si>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</si>
  <si>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</si>
  <si>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</si>
  <si>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</si>
  <si>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</si>
  <si>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</si>
  <si>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</si>
  <si>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</si>
  <si>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</si>
  <si>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</si>
  <si>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</si>
  <si>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</si>
  <si>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</si>
  <si>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</si>
  <si>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</si>
  <si>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</si>
  <si>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</si>
  <si>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</si>
  <si>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</si>
  <si>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</si>
  <si>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</si>
  <si>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</si>
  <si>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</si>
  <si>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</si>
  <si>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</si>
  <si>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</si>
  <si>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</si>
  <si>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</si>
  <si>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</si>
  <si>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</si>
  <si>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</si>
  <si>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</si>
  <si>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</si>
  <si>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</si>
  <si>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</si>
  <si>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</si>
  <si>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</si>
  <si>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</si>
  <si>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</si>
  <si>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</si>
  <si>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</si>
  <si>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</si>
  <si>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</si>
  <si>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</si>
  <si>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</si>
  <si>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</si>
  <si>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</si>
  <si>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</si>
  <si>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</si>
  <si>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</si>
  <si>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</si>
  <si>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</si>
  <si>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</si>
  <si>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</si>
  <si>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</si>
  <si>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</si>
  <si>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</si>
  <si>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</si>
  <si>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</si>
  <si>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</si>
  <si>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</si>
  <si>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</si>
  <si>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</si>
  <si>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</si>
  <si>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</si>
  <si>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</si>
  <si>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</si>
  <si>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</si>
  <si>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</si>
  <si>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</si>
  <si>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</si>
  <si>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</si>
  <si>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</si>
  <si>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</si>
  <si>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</si>
  <si>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</si>
  <si>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</si>
  <si>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</si>
  <si>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</si>
  <si>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</si>
  <si>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</si>
  <si>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</si>
  <si>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</si>
  <si>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</si>
  <si>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</si>
  <si>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</si>
  <si>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</si>
  <si>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</si>
  <si>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</si>
  <si>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</si>
  <si>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</si>
  <si>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</si>
  <si>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</si>
  <si>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</si>
  <si>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</si>
  <si>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</si>
  <si>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</si>
  <si>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</si>
  <si>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</si>
  <si>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</si>
  <si>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</si>
  <si>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</si>
  <si>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</si>
  <si>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</si>
  <si>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</si>
  <si>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</si>
  <si>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</si>
  <si>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</si>
  <si>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</si>
  <si>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</si>
  <si>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</si>
  <si>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</si>
  <si>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</si>
  <si>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</si>
  <si>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</si>
  <si>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</si>
  <si>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</si>
  <si>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</si>
  <si>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</si>
  <si>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</si>
  <si>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</si>
  <si>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</si>
  <si>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</si>
  <si>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</si>
  <si>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</si>
  <si>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</si>
  <si>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</si>
  <si>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</si>
  <si>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</si>
  <si>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</si>
  <si>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</si>
  <si>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</si>
  <si>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</si>
  <si>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</si>
  <si>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</si>
  <si>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</si>
  <si>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</si>
  <si>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</si>
  <si>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</si>
  <si>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</si>
  <si>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</si>
  <si>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</si>
  <si>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</si>
  <si>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</si>
  <si>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</si>
  <si>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</si>
  <si>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</si>
  <si>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</si>
  <si>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</si>
  <si>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</si>
  <si>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</si>
  <si>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</si>
  <si>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</si>
  <si>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</si>
  <si>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</si>
  <si>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</si>
  <si>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</si>
  <si>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</si>
  <si>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</si>
  <si>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</si>
  <si>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</si>
  <si>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</si>
  <si>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</si>
  <si>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</si>
  <si>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</si>
  <si>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</si>
  <si>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</si>
  <si>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</si>
  <si>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</si>
  <si>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</si>
  <si>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</si>
  <si>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</si>
  <si>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</si>
  <si>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</si>
  <si>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</si>
  <si>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</si>
  <si>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</si>
  <si>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</si>
  <si>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</si>
  <si>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</si>
  <si>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</si>
  <si>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</si>
  <si>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</si>
  <si>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</si>
  <si>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</si>
  <si>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</si>
  <si>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</si>
  <si>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</si>
  <si>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</si>
  <si>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</si>
  <si>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</si>
  <si>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</si>
  <si>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</si>
  <si>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</si>
  <si>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</si>
  <si>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</si>
  <si>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</si>
  <si>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</si>
  <si>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</si>
  <si>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</si>
  <si>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</si>
  <si>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</si>
  <si>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</si>
  <si>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</si>
  <si>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</si>
  <si>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</si>
  <si>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</si>
  <si>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</si>
  <si>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</si>
  <si>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</si>
  <si>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</si>
  <si>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</si>
  <si>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</si>
  <si>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</si>
  <si>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</si>
  <si>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</si>
  <si>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</si>
  <si>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</si>
  <si>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</si>
  <si>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</si>
  <si>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</si>
  <si>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</si>
  <si>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</si>
  <si>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</si>
  <si>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</si>
  <si>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</si>
  <si>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</si>
  <si>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</si>
  <si>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</si>
  <si>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</si>
  <si>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</si>
  <si>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</si>
  <si>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</si>
  <si>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</si>
  <si>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</si>
  <si>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</si>
  <si>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</si>
  <si>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</si>
  <si>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</si>
  <si>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</si>
  <si>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</si>
  <si>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</si>
  <si>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</si>
  <si>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</si>
  <si>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</si>
  <si>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</si>
  <si>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</si>
  <si>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</si>
  <si>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</si>
  <si>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</si>
  <si>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</si>
  <si>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</si>
  <si>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</si>
  <si>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</si>
  <si>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</si>
  <si>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</si>
  <si>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</si>
  <si>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</si>
  <si>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</si>
  <si>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</si>
  <si>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</si>
  <si>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</si>
  <si>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</si>
  <si>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</si>
  <si>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</si>
  <si>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</si>
  <si>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</si>
  <si>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</si>
  <si>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</si>
  <si>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</si>
  <si>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</si>
  <si>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</si>
  <si>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</si>
  <si>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</si>
  <si>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</si>
  <si>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</si>
  <si>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</si>
  <si>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</si>
  <si>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</si>
  <si>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</si>
  <si>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</si>
  <si>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</si>
  <si>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</si>
  <si>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</si>
  <si>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</si>
  <si>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</si>
  <si>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</si>
  <si>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</si>
  <si>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</si>
  <si>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</si>
  <si>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</si>
  <si>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</si>
  <si>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</si>
  <si>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</si>
  <si>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</si>
  <si>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</si>
  <si>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</si>
  <si>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</si>
  <si>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</si>
  <si>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</si>
  <si>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</si>
  <si>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</si>
  <si>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</si>
  <si>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</si>
  <si>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</si>
  <si>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</si>
  <si>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</si>
  <si>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</si>
  <si>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</si>
  <si>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</si>
  <si>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</si>
  <si>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</si>
  <si>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</si>
  <si>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</si>
  <si>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</si>
  <si>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</si>
  <si>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</si>
  <si>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</si>
  <si>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</si>
  <si>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</si>
  <si>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</si>
  <si>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</si>
  <si>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</si>
  <si>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</si>
  <si>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</si>
  <si>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</si>
  <si>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</si>
  <si>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</si>
  <si>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</si>
  <si>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</si>
  <si>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</si>
  <si>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</si>
  <si>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</si>
  <si>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</si>
  <si>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</si>
  <si>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</si>
  <si>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</si>
  <si>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</si>
  <si>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</si>
  <si>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</si>
  <si>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</si>
  <si>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</si>
  <si>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</si>
  <si>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</si>
  <si>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</si>
  <si>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</si>
  <si>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</si>
  <si>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</si>
  <si>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</si>
  <si>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</si>
  <si>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</si>
  <si>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</si>
  <si>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</si>
  <si>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</si>
  <si>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</si>
  <si>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</si>
  <si>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</si>
  <si>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</si>
  <si>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</si>
  <si>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</si>
  <si>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</si>
  <si>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</si>
  <si>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</si>
  <si>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</si>
  <si>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</si>
  <si>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</si>
  <si>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</si>
  <si>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</si>
  <si>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</si>
  <si>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</si>
  <si>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</si>
  <si>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</si>
  <si>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</si>
  <si>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</si>
  <si>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</si>
  <si>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</si>
  <si>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</si>
  <si>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</si>
  <si>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</si>
  <si>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</si>
  <si>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</si>
  <si>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</si>
  <si>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</si>
  <si>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</si>
  <si>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</si>
  <si>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</si>
  <si>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</si>
  <si>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</si>
  <si>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</si>
  <si>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</si>
  <si>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</si>
  <si>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</si>
  <si>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</si>
  <si>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</si>
  <si>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</si>
  <si>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</si>
  <si>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</si>
  <si>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</si>
  <si>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</si>
  <si>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</si>
  <si>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</si>
  <si>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</si>
  <si>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</si>
  <si>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</si>
  <si>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</si>
  <si>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</si>
  <si>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</si>
  <si>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</si>
  <si>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</si>
  <si>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</si>
  <si>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</si>
  <si>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</si>
  <si>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</si>
  <si>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</si>
  <si>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</si>
  <si>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</si>
  <si>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</si>
  <si>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</si>
  <si>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</si>
  <si>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</si>
  <si>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</si>
  <si>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</si>
  <si>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</si>
  <si>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</si>
  <si>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</si>
  <si>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</si>
  <si>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</si>
  <si>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</si>
  <si>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</si>
  <si>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</si>
  <si>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</si>
  <si>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</si>
  <si>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</si>
  <si>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</si>
  <si>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</si>
  <si>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</si>
  <si>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</si>
  <si>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</si>
  <si>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</si>
  <si>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</si>
  <si>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</si>
  <si>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</si>
  <si>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</si>
  <si>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</si>
  <si>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</si>
  <si>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</si>
  <si>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</si>
  <si>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</si>
  <si>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</si>
  <si>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</si>
  <si>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</si>
  <si>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</si>
  <si>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</si>
  <si>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</si>
  <si>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</si>
  <si>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</si>
  <si>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</si>
  <si>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</si>
  <si>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</si>
  <si>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</si>
  <si>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</si>
  <si>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</si>
  <si>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</si>
  <si>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</si>
  <si>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</si>
  <si>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</si>
  <si>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</si>
  <si>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</si>
  <si>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</si>
  <si>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</si>
  <si>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</si>
  <si>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</si>
  <si>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</si>
  <si>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</si>
  <si>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</si>
  <si>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</si>
  <si>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</si>
  <si>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</si>
  <si>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</si>
  <si>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</si>
  <si>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</si>
  <si>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</si>
  <si>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</si>
  <si>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</si>
  <si>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</si>
  <si>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</si>
  <si>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</si>
  <si>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</si>
  <si>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</si>
  <si>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</si>
  <si>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</si>
  <si>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</si>
  <si>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</si>
  <si>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</si>
  <si>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</si>
  <si>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</si>
  <si>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</si>
  <si>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</si>
  <si>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</si>
  <si>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</si>
  <si>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</si>
  <si>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</si>
  <si>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</si>
  <si>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</si>
  <si>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</si>
  <si>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</si>
  <si>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</si>
  <si>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</si>
  <si>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</si>
  <si>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</si>
  <si>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</si>
  <si>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</si>
  <si>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</si>
  <si>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</si>
  <si>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</si>
  <si>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</si>
  <si>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</si>
  <si>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</si>
  <si>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</si>
  <si>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</si>
  <si>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</si>
  <si>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</si>
  <si>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</si>
  <si>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</si>
  <si>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</si>
  <si>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</si>
  <si>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</si>
  <si>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</si>
  <si>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</si>
  <si>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</si>
  <si>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</si>
  <si>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</si>
  <si>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</si>
  <si>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</si>
  <si>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</si>
  <si>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</si>
  <si>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</si>
  <si>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</si>
  <si>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</si>
  <si>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</si>
  <si>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</si>
  <si>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</si>
  <si>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</si>
  <si>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</si>
  <si>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</si>
  <si>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</si>
  <si>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</si>
  <si>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</si>
  <si>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</si>
  <si>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</si>
  <si>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</si>
  <si>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</si>
  <si>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</si>
  <si>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</si>
  <si>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</si>
  <si>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</si>
  <si>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</si>
  <si>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</si>
  <si>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</si>
  <si>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</si>
  <si>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</si>
  <si>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</si>
  <si>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</si>
  <si>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</si>
  <si>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</si>
  <si>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</si>
  <si>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</si>
  <si>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</si>
  <si>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</si>
  <si>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</si>
  <si>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</si>
  <si>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</si>
  <si>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</si>
  <si>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</si>
  <si>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</si>
  <si>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</si>
  <si>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</si>
  <si>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</si>
  <si>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</si>
  <si>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</si>
  <si>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</si>
  <si>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</si>
  <si>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</si>
  <si>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</si>
  <si>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</si>
  <si>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</si>
  <si>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</si>
  <si>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</si>
  <si>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</si>
  <si>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</si>
  <si>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</si>
  <si>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</si>
  <si>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</si>
  <si>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</si>
  <si>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</si>
  <si>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</si>
  <si>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</si>
  <si>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</si>
  <si>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</si>
  <si>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</si>
  <si>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</si>
  <si>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</si>
  <si>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</si>
  <si>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</si>
  <si>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</si>
  <si>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</si>
  <si>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</si>
  <si>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</si>
  <si>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</si>
  <si>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</si>
  <si>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</si>
  <si>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</si>
  <si>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</si>
  <si>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</si>
  <si>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</si>
  <si>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</si>
  <si>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</si>
  <si>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</si>
  <si>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</si>
  <si>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</si>
  <si>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</si>
  <si>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</si>
  <si>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</si>
  <si>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</si>
  <si>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</si>
  <si>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</si>
  <si>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</si>
  <si>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</si>
  <si>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</si>
  <si>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</si>
  <si>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</si>
  <si>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</si>
  <si>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</si>
  <si>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</si>
  <si>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</si>
  <si>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</si>
  <si>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</si>
  <si>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</si>
  <si>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</si>
  <si>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</si>
  <si>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</si>
  <si>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</si>
  <si>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</si>
  <si>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</si>
  <si>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</si>
  <si>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</si>
  <si>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</si>
  <si>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</si>
  <si>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</si>
  <si>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</si>
  <si>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</si>
  <si>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</si>
  <si>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</si>
  <si>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</si>
  <si>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</si>
  <si>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</si>
  <si>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</si>
  <si>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</si>
  <si>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</si>
  <si>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</si>
  <si>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</si>
  <si>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</si>
  <si>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</si>
  <si>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</si>
  <si>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</si>
  <si>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</si>
  <si>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</si>
  <si>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</si>
  <si>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</si>
  <si>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</si>
  <si>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</si>
  <si>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</si>
  <si>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</si>
  <si>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</si>
  <si>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</si>
  <si>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</si>
  <si>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</si>
  <si>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</si>
  <si>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</si>
  <si>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</si>
  <si>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</si>
  <si>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</si>
  <si>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</si>
  <si>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</si>
  <si>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</si>
  <si>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</si>
  <si>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</si>
  <si>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</si>
  <si>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</si>
  <si>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</si>
  <si>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</si>
  <si>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</si>
  <si>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</si>
  <si>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</si>
  <si>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</si>
  <si>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</si>
  <si>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</si>
  <si>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</si>
  <si>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</si>
  <si>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</si>
  <si>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</si>
  <si>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</si>
  <si>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</si>
  <si>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</si>
  <si>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</si>
  <si>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</si>
  <si>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</si>
  <si>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</si>
  <si>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</si>
  <si>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</si>
  <si>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</si>
  <si>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</si>
  <si>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</si>
  <si>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</si>
  <si>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</si>
  <si>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</si>
  <si>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</si>
  <si>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</si>
  <si>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</si>
  <si>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</si>
  <si>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</si>
  <si>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</si>
  <si>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</si>
  <si>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</si>
  <si>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</si>
  <si>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</si>
  <si>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</si>
  <si>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</si>
  <si>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</si>
  <si>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</si>
  <si>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</si>
  <si>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</si>
  <si>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</si>
  <si>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</si>
  <si>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</si>
  <si>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</si>
  <si>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</si>
  <si>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</si>
  <si>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</si>
  <si>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</si>
  <si>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</si>
  <si>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</si>
  <si>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</si>
  <si>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</si>
  <si>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</si>
  <si>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</si>
  <si>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</si>
  <si>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</si>
  <si>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</si>
  <si>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</si>
  <si>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</si>
  <si>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</si>
  <si>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</si>
  <si>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</si>
  <si>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</si>
  <si>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</si>
  <si>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</si>
  <si>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</si>
  <si>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</si>
  <si>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</si>
  <si>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</si>
  <si>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</si>
  <si>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</si>
  <si>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</si>
  <si>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</si>
  <si>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</si>
  <si>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</si>
  <si>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</si>
  <si>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</si>
  <si>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</si>
  <si>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</si>
  <si>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</si>
  <si>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</si>
  <si>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</si>
  <si>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</si>
  <si>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</si>
  <si>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</si>
  <si>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</si>
  <si>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</si>
  <si>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</si>
  <si>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</si>
  <si>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</si>
  <si>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</si>
  <si>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</si>
  <si>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</si>
  <si>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</si>
  <si>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</si>
  <si>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</si>
  <si>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</si>
  <si>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</si>
  <si>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</si>
  <si>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</si>
  <si>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</si>
  <si>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</si>
  <si>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</si>
  <si>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</si>
  <si>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</si>
  <si>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</si>
  <si>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</si>
  <si>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</si>
  <si>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</si>
  <si>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</si>
  <si>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</si>
  <si>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</si>
  <si>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</si>
  <si>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</si>
  <si>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</si>
  <si>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</si>
  <si>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</si>
  <si>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</si>
  <si>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</si>
  <si>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</si>
  <si>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</si>
  <si>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</si>
  <si>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</si>
  <si>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</si>
  <si>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</si>
  <si>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</si>
  <si>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</si>
  <si>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</si>
  <si>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</si>
  <si>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</si>
  <si>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</si>
  <si>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</si>
  <si>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</si>
  <si>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</si>
  <si>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</si>
  <si>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</si>
  <si>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</si>
  <si>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</si>
  <si>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</si>
  <si>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</si>
  <si>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</si>
  <si>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</si>
  <si>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</si>
  <si>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</si>
  <si>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</si>
  <si>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</si>
  <si>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</si>
  <si>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</si>
  <si>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</si>
  <si>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</si>
  <si>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</si>
  <si>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</si>
  <si>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</si>
  <si>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</si>
  <si>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</si>
  <si>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</si>
  <si>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</si>
  <si>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</si>
  <si>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</si>
  <si>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</si>
  <si>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</si>
  <si>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</si>
  <si>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</si>
  <si>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</si>
  <si>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</si>
  <si>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</si>
  <si>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</si>
  <si>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</si>
  <si>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</si>
  <si>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</si>
  <si>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</si>
  <si>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</si>
  <si>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</si>
  <si>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</si>
  <si>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</si>
  <si>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</si>
  <si>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</si>
  <si>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</si>
  <si>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</si>
  <si>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</si>
  <si>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</si>
  <si>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</si>
  <si>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</si>
  <si>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</si>
  <si>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</si>
  <si>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</si>
  <si>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</si>
  <si>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</si>
  <si>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</si>
  <si>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</si>
  <si>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</si>
  <si>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</si>
  <si>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</si>
  <si>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</si>
  <si>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</si>
  <si>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</si>
  <si>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</si>
  <si>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</si>
  <si>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</si>
  <si>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</si>
  <si>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</si>
  <si>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</si>
  <si>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</si>
  <si>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</si>
  <si>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</si>
  <si>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</si>
  <si>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</si>
  <si>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</si>
  <si>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</si>
  <si>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</si>
  <si>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</si>
  <si>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</si>
  <si>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</si>
  <si>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</si>
  <si>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</si>
  <si>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</si>
  <si>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</si>
  <si>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</si>
  <si>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</si>
  <si>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</si>
  <si>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</si>
  <si>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</si>
  <si>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</si>
  <si>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</si>
  <si>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</si>
  <si>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</si>
  <si>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</si>
  <si>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</si>
  <si>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</si>
  <si>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</si>
  <si>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</si>
  <si>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</si>
  <si>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</si>
  <si>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</si>
  <si>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</si>
  <si>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</si>
  <si>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</si>
  <si>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</si>
  <si>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</si>
  <si>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</si>
  <si>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</si>
  <si>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</si>
  <si>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</si>
  <si>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</si>
  <si>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</si>
  <si>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</si>
  <si>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</si>
  <si>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</si>
  <si>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</si>
  <si>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</si>
  <si>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</si>
  <si>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</si>
  <si>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</si>
  <si>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</si>
  <si>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</si>
  <si>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</si>
  <si>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</si>
  <si>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</si>
  <si>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</si>
  <si>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</si>
  <si>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</si>
  <si>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</si>
  <si>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</si>
  <si>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</si>
  <si>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</si>
  <si>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</si>
  <si>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</si>
  <si>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</si>
  <si>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</si>
  <si>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</si>
  <si>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</si>
  <si>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</si>
  <si>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</si>
  <si>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</si>
  <si>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</si>
  <si>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</si>
  <si>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</si>
  <si>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</si>
  <si>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</si>
  <si>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</si>
  <si>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</si>
  <si>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</si>
  <si>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</si>
  <si>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</si>
  <si>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</si>
  <si>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</si>
  <si>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</si>
  <si>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</si>
  <si>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</si>
  <si>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</si>
  <si>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</si>
  <si>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</si>
  <si>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</si>
  <si>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</si>
  <si>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</si>
  <si>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</si>
  <si>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</si>
  <si>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</si>
  <si>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</si>
  <si>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</si>
  <si>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</si>
  <si>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</si>
  <si>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</si>
  <si>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</si>
  <si>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</si>
  <si>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</si>
  <si>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</si>
  <si>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</si>
  <si>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</si>
  <si>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</si>
  <si>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</si>
  <si>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</si>
  <si>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</si>
  <si>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</si>
  <si>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</si>
  <si>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</si>
  <si>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</si>
  <si>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</si>
  <si>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</si>
  <si>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</si>
  <si>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</si>
  <si>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</si>
  <si>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</si>
  <si>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</si>
  <si>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</si>
  <si>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</si>
  <si>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</si>
  <si>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</si>
  <si>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</si>
  <si>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</si>
  <si>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</si>
  <si>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</si>
  <si>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</si>
  <si>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</si>
  <si>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</si>
  <si>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</si>
  <si>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</si>
  <si>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</si>
  <si>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</si>
  <si>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</si>
  <si>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</si>
  <si>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</si>
  <si>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</si>
  <si>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</si>
  <si>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</si>
  <si>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</si>
  <si>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</si>
  <si>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</si>
  <si>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</si>
  <si>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</si>
  <si>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</si>
  <si>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</si>
  <si>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</si>
  <si>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</si>
  <si>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</si>
  <si>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</si>
  <si>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</si>
  <si>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</si>
  <si>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</si>
  <si>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</si>
  <si>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</si>
  <si>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</si>
  <si>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</si>
  <si>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</si>
  <si>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</si>
  <si>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</si>
  <si>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</si>
  <si>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</si>
  <si>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</si>
  <si>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</si>
  <si>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</si>
  <si>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</si>
  <si>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</si>
  <si>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</si>
  <si>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</si>
  <si>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</si>
  <si>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</si>
  <si>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</si>
  <si>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</si>
  <si>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</si>
  <si>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</si>
  <si>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</si>
  <si>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</si>
  <si>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</si>
  <si>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</si>
  <si>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</si>
  <si>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</si>
  <si>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</si>
  <si>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</si>
  <si>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</si>
  <si>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</si>
  <si>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</si>
  <si>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</si>
  <si>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</si>
  <si>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</si>
  <si>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</si>
  <si>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</si>
  <si>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</si>
  <si>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</si>
  <si>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</si>
  <si>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</si>
  <si>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</si>
  <si>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</si>
  <si>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</si>
  <si>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</si>
  <si>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</si>
  <si>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</si>
  <si>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</si>
  <si>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</si>
  <si>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</si>
  <si>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</si>
  <si>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</si>
  <si>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</si>
  <si>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</si>
  <si>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</si>
  <si>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</si>
  <si>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</si>
  <si>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</si>
  <si>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</si>
  <si>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</si>
  <si>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</si>
  <si>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</si>
  <si>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</si>
  <si>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</si>
  <si>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</si>
  <si>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</si>
  <si>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</si>
  <si>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</si>
  <si>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</si>
  <si>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</si>
  <si>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</si>
  <si>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</si>
  <si>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</si>
  <si>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</si>
  <si>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</si>
  <si>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</si>
  <si>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</si>
  <si>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</si>
  <si>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</si>
  <si>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</si>
  <si>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</si>
  <si>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</si>
  <si>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</si>
  <si>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</si>
  <si>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</si>
  <si>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</si>
  <si>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</si>
  <si>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</si>
  <si>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</si>
  <si>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</si>
  <si>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</si>
  <si>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</si>
  <si>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</si>
  <si>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</si>
  <si>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</si>
  <si>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</si>
  <si>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</si>
  <si>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</si>
  <si>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</si>
  <si>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</si>
  <si>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</si>
  <si>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</si>
  <si>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</si>
  <si>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</si>
  <si>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</si>
  <si>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</si>
  <si>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</si>
  <si>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</si>
  <si>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</si>
  <si>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</si>
  <si>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</si>
  <si>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</si>
  <si>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</si>
  <si>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</si>
  <si>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</si>
  <si>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</si>
  <si>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</si>
  <si>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</si>
  <si>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</si>
  <si>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</si>
  <si>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</si>
  <si>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</si>
  <si>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</si>
  <si>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</si>
  <si>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</si>
  <si>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</si>
  <si>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</si>
  <si>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</si>
  <si>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</si>
  <si>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</si>
  <si>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</si>
  <si>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</si>
  <si>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</si>
  <si>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</si>
  <si>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</si>
  <si>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</si>
  <si>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</si>
  <si>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</si>
  <si>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</si>
  <si>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</si>
  <si>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</si>
  <si>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</si>
  <si>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</si>
  <si>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</si>
  <si>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</si>
  <si>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</si>
  <si>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</si>
  <si>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</si>
  <si>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</si>
  <si>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</si>
  <si>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</si>
  <si>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</si>
  <si>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</si>
  <si>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</si>
  <si>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</si>
  <si>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</si>
  <si>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</si>
  <si>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</si>
  <si>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</si>
  <si>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</si>
  <si>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</si>
  <si>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</si>
  <si>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</si>
  <si>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</si>
  <si>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</si>
  <si>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</si>
  <si>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</si>
  <si>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</si>
  <si>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</si>
  <si>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</si>
  <si>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</si>
  <si>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</si>
  <si>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</si>
  <si>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</si>
  <si>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</si>
  <si>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</si>
  <si>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</si>
  <si>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</si>
  <si>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</si>
  <si>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</si>
  <si>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</si>
  <si>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</si>
  <si>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</si>
  <si>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</si>
  <si>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</si>
  <si>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</si>
  <si>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</si>
  <si>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</si>
  <si>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</si>
  <si>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</si>
  <si>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</si>
  <si>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</si>
  <si>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</si>
  <si>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</si>
  <si>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</si>
  <si>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</si>
  <si>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</si>
  <si>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</si>
  <si>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</si>
  <si>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</si>
  <si>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</si>
  <si>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</si>
  <si>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</si>
  <si>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</si>
  <si>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</si>
  <si>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</si>
  <si>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</si>
  <si>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</si>
  <si>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</si>
  <si>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</si>
  <si>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</si>
  <si>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</si>
  <si>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</si>
  <si>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</si>
  <si>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</si>
  <si>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</si>
  <si>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</si>
  <si>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</si>
  <si>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</si>
  <si>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</si>
  <si>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</si>
  <si>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</si>
  <si>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</si>
  <si>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</si>
  <si>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</si>
  <si>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</si>
  <si>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</si>
  <si>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</si>
  <si>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</si>
  <si>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</si>
  <si>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</si>
  <si>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</si>
  <si>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</si>
  <si>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</si>
  <si>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</si>
  <si>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</si>
  <si>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</si>
  <si>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</si>
  <si>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</si>
  <si>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</si>
  <si>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</si>
  <si>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</si>
  <si>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</si>
  <si>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</si>
  <si>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</si>
  <si>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</si>
  <si>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</si>
  <si>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</si>
  <si>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</si>
  <si>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</si>
  <si>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</si>
  <si>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</si>
  <si>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</si>
  <si>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</si>
  <si>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</si>
  <si>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</si>
  <si>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</si>
  <si>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</si>
  <si>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</si>
  <si>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</si>
  <si>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</si>
  <si>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</si>
  <si>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</si>
  <si>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</si>
  <si>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</si>
  <si>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</si>
  <si>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</si>
  <si>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</si>
  <si>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</si>
  <si>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</si>
  <si>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</si>
  <si>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</si>
  <si>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</si>
  <si>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</si>
  <si>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</si>
  <si>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</si>
  <si>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</si>
  <si>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</si>
  <si>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</si>
  <si>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</si>
  <si>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</si>
  <si>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</si>
  <si>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</si>
  <si>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</si>
  <si>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</si>
  <si>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</si>
  <si>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</si>
  <si>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</si>
  <si>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</si>
  <si>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</si>
  <si>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</si>
  <si>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</si>
  <si>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</si>
  <si>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</si>
  <si>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</si>
  <si>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</si>
  <si>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</si>
  <si>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</si>
  <si>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</si>
  <si>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</si>
  <si>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</si>
  <si>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</si>
  <si>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</si>
  <si>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</si>
  <si>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</si>
  <si>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</si>
  <si>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</si>
  <si>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</si>
  <si>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</si>
  <si>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</si>
  <si>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</si>
  <si>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</si>
  <si>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</si>
  <si>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</si>
  <si>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</si>
  <si>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</si>
  <si>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</si>
  <si>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</si>
  <si>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</si>
  <si>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</si>
  <si>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</si>
  <si>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</si>
  <si>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</si>
  <si>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</si>
  <si>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</si>
  <si>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</si>
  <si>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</si>
  <si>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</si>
  <si>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</si>
  <si>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</si>
  <si>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</si>
  <si>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</si>
  <si>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</si>
  <si>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</si>
  <si>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</si>
  <si>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</si>
  <si>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</si>
  <si>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</si>
  <si>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</si>
  <si>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</si>
  <si>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</si>
  <si>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</si>
  <si>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</si>
  <si>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</si>
  <si>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</si>
  <si>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</si>
  <si>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</si>
  <si>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</si>
  <si>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</si>
  <si>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</si>
  <si>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</si>
  <si>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</si>
  <si>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</si>
  <si>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</si>
  <si>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</si>
  <si>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</si>
  <si>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</si>
  <si>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</si>
  <si>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</si>
  <si>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</si>
  <si>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</si>
  <si>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</si>
  <si>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</si>
  <si>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</si>
  <si>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</si>
  <si>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</si>
  <si>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</si>
  <si>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</si>
  <si>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</si>
  <si>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</si>
  <si>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</si>
  <si>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</si>
  <si>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</si>
  <si>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</si>
  <si>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</si>
  <si>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</si>
  <si>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</si>
  <si>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</si>
  <si>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</si>
  <si>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</si>
  <si>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</si>
  <si>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</si>
  <si>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</si>
  <si>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</si>
  <si>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</si>
  <si>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</si>
  <si>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</si>
  <si>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</si>
  <si>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</si>
  <si>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</si>
  <si>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</si>
  <si>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</si>
  <si>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</si>
  <si>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</si>
  <si>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</si>
  <si>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</si>
  <si>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</si>
  <si>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</si>
  <si>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</si>
  <si>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</si>
  <si>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</si>
  <si>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</si>
  <si>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</si>
  <si>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</si>
  <si>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</si>
  <si>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</si>
  <si>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</si>
  <si>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</si>
  <si>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</si>
  <si>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</si>
  <si>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</si>
  <si>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</si>
  <si>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</si>
  <si>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</si>
  <si>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</si>
  <si>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</si>
  <si>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</si>
  <si>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</si>
  <si>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</si>
  <si>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</si>
  <si>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</si>
  <si>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</si>
  <si>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</si>
  <si>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</si>
  <si>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</si>
  <si>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</si>
  <si>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</si>
  <si>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</si>
  <si>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</si>
  <si>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</si>
  <si>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</si>
  <si>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</si>
  <si>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</si>
  <si>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</si>
  <si>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</si>
  <si>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</si>
  <si>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</si>
  <si>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</si>
  <si>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</si>
  <si>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</si>
  <si>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</si>
  <si>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</si>
  <si>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</si>
  <si>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</si>
  <si>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</si>
  <si>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</si>
  <si>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</si>
  <si>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</si>
  <si>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</si>
  <si>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</si>
  <si>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</si>
  <si>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</si>
  <si>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</si>
  <si>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</si>
  <si>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</si>
  <si>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</si>
  <si>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</si>
  <si>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</si>
  <si>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</si>
  <si>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</si>
  <si>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</si>
  <si>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</si>
  <si>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</si>
  <si>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</si>
  <si>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</si>
  <si>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</si>
  <si>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</si>
  <si>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</si>
  <si>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</si>
  <si>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</si>
  <si>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</si>
  <si>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</si>
  <si>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</si>
  <si>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</si>
  <si>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</si>
  <si>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</si>
  <si>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</si>
  <si>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</si>
  <si>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</si>
  <si>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</si>
  <si>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</si>
  <si>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</si>
  <si>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</si>
  <si>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</si>
  <si>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</si>
  <si>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</si>
  <si>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</si>
  <si>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</si>
  <si>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</si>
  <si>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</si>
  <si>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</si>
  <si>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</si>
  <si>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</si>
  <si>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</si>
  <si>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</si>
  <si>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</si>
  <si>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</si>
  <si>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</si>
  <si>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</si>
  <si>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</si>
  <si>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</si>
  <si>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</si>
  <si>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</si>
  <si>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</si>
  <si>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</si>
  <si>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</si>
  <si>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</si>
  <si>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</si>
  <si>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</si>
  <si>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</si>
  <si>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</si>
  <si>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</si>
  <si>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</si>
  <si>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</si>
  <si>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</si>
  <si>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</si>
  <si>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</si>
  <si>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</si>
  <si>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</si>
  <si>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</si>
  <si>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</si>
  <si>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</si>
  <si>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</si>
  <si>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</si>
  <si>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</si>
  <si>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</si>
  <si>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</si>
  <si>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</si>
  <si>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</si>
  <si>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</si>
  <si>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</si>
  <si>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</si>
  <si>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</si>
  <si>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</si>
  <si>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</si>
  <si>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</si>
  <si>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</si>
  <si>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</si>
  <si>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</si>
  <si>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</si>
  <si>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</si>
  <si>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</si>
  <si>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</si>
  <si>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</si>
  <si>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</si>
  <si>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</si>
  <si>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</si>
  <si>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</si>
  <si>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</si>
  <si>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</si>
  <si>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</si>
  <si>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</si>
  <si>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</si>
  <si>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</si>
  <si>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</si>
  <si>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</si>
  <si>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</si>
  <si>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</si>
  <si>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</si>
  <si>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</si>
  <si>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</si>
  <si>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</si>
  <si>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</si>
  <si>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</si>
  <si>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</si>
  <si>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</si>
  <si>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</si>
  <si>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</si>
  <si>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</si>
  <si>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</si>
  <si>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</si>
  <si>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</si>
  <si>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</si>
  <si>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</si>
  <si>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</si>
  <si>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</si>
  <si>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</si>
  <si>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</si>
  <si>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</si>
  <si>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</si>
  <si>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</si>
  <si>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</si>
  <si>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</si>
  <si>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</si>
  <si>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</si>
  <si>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</si>
  <si>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</si>
  <si>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</si>
  <si>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</si>
  <si>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</si>
  <si>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</si>
  <si>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</si>
  <si>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</si>
  <si>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</si>
  <si>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</si>
  <si>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</si>
  <si>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</si>
  <si>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</si>
  <si>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</si>
  <si>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</si>
  <si>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</si>
  <si>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</si>
  <si>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</si>
  <si>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</si>
  <si>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</si>
  <si>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</si>
  <si>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</si>
  <si>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</si>
  <si>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</si>
  <si>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</si>
  <si>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</si>
  <si>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</si>
  <si>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</si>
  <si>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</si>
  <si>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</si>
  <si>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</si>
  <si>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</si>
  <si>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</si>
  <si>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</si>
  <si>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</si>
  <si>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</si>
  <si>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</si>
  <si>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</si>
  <si>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</si>
  <si>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</si>
  <si>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</si>
  <si>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</si>
  <si>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</si>
  <si>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</si>
  <si>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</si>
  <si>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</si>
  <si>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</si>
  <si>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</si>
  <si>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</si>
  <si>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</si>
  <si>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</si>
  <si>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</si>
  <si>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</si>
  <si>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</si>
  <si>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</si>
  <si>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</si>
  <si>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</si>
  <si>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</si>
  <si>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</si>
  <si>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</si>
  <si>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</si>
  <si>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</si>
  <si>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</si>
  <si>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</si>
  <si>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</si>
  <si>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</si>
  <si>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</si>
  <si>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</si>
  <si>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</si>
  <si>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</si>
  <si>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</si>
  <si>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</si>
  <si>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</si>
  <si>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</si>
  <si>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</si>
  <si>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</si>
  <si>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</si>
  <si>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</si>
  <si>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</si>
  <si>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</si>
  <si>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</si>
  <si>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</si>
  <si>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</si>
  <si>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</si>
  <si>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</si>
  <si>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</si>
  <si>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</si>
  <si>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</si>
  <si>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</si>
  <si>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</si>
  <si>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</si>
  <si>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</si>
  <si>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</si>
  <si>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</si>
  <si>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</si>
  <si>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</si>
  <si>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</si>
  <si>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</si>
  <si>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</si>
  <si>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</si>
  <si>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</si>
  <si>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</si>
  <si>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</si>
  <si>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</si>
  <si>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</si>
  <si>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</si>
  <si>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</si>
  <si>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</si>
  <si>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</si>
  <si>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</si>
  <si>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</si>
  <si>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</si>
  <si>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</si>
  <si>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</si>
  <si>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</si>
  <si>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</si>
  <si>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</si>
  <si>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</si>
  <si>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</si>
  <si>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</si>
  <si>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</si>
  <si>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</si>
  <si>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</si>
  <si>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</si>
  <si>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</si>
  <si>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</si>
  <si>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</si>
  <si>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</si>
  <si>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</si>
  <si>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</si>
  <si>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</si>
  <si>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</si>
  <si>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</si>
  <si>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</si>
  <si>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</si>
  <si>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</si>
  <si>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</si>
  <si>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</si>
  <si>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</si>
  <si>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</si>
  <si>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</si>
  <si>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</si>
  <si>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</si>
  <si>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</si>
  <si>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</si>
  <si>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</si>
  <si>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</si>
  <si>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</si>
  <si>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</si>
  <si>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</si>
  <si>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</si>
  <si>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</si>
  <si>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</si>
  <si>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</si>
  <si>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</si>
  <si>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</si>
  <si>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</si>
  <si>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</si>
  <si>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</si>
  <si>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</si>
  <si>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</si>
  <si>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</si>
  <si>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</si>
  <si>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</si>
  <si>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</si>
  <si>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</si>
  <si>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</si>
  <si>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</si>
  <si>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</si>
  <si>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</si>
  <si>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</si>
  <si>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</si>
  <si>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</si>
  <si>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</si>
  <si>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</si>
  <si>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</si>
  <si>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</si>
  <si>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</si>
  <si>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</si>
  <si>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</si>
  <si>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</si>
  <si>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</si>
  <si>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</si>
  <si>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</si>
  <si>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</si>
  <si>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</si>
  <si>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</si>
  <si>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</si>
  <si>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</si>
  <si>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</si>
  <si>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</si>
  <si>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</si>
  <si>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</si>
  <si>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</si>
  <si>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</si>
  <si>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</si>
  <si>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</si>
  <si>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</si>
  <si>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</si>
  <si>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</si>
  <si>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</si>
  <si>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</si>
  <si>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</si>
  <si>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</si>
  <si>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</si>
  <si>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</si>
  <si>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</si>
  <si>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</si>
  <si>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</si>
  <si>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</si>
  <si>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</si>
  <si>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</si>
  <si>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</si>
  <si>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</si>
  <si>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</si>
  <si>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</si>
  <si>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</si>
  <si>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</si>
  <si>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</si>
  <si>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</si>
  <si>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</si>
  <si>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</si>
  <si>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</si>
  <si>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</si>
  <si>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</si>
  <si>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</si>
  <si>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</si>
  <si>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</si>
  <si>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</si>
  <si>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</si>
  <si>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</si>
  <si>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</si>
  <si>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</si>
  <si>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</si>
  <si>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</si>
  <si>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</si>
  <si>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</si>
  <si>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</si>
  <si>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</si>
  <si>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</si>
  <si>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</si>
  <si>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</si>
  <si>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</si>
  <si>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</si>
  <si>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</si>
  <si>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</si>
  <si>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</si>
  <si>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</si>
  <si>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</si>
  <si>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</si>
  <si>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</si>
  <si>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</si>
  <si>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</si>
  <si>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</si>
  <si>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</si>
  <si>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</si>
  <si>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</si>
  <si>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</si>
  <si>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</si>
  <si>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</si>
  <si>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</si>
  <si>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</si>
  <si>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</si>
  <si>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</si>
  <si>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</si>
  <si>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</si>
  <si>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</si>
  <si>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</si>
  <si>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</si>
  <si>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</si>
  <si>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</si>
  <si>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</si>
  <si>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</si>
  <si>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</si>
  <si>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</si>
  <si>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</si>
  <si>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</si>
  <si>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</si>
  <si>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</si>
  <si>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</si>
  <si>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</si>
  <si>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</si>
  <si>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</si>
  <si>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</si>
  <si>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</si>
  <si>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</si>
  <si>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</si>
  <si>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</si>
  <si>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</si>
  <si>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</si>
  <si>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</si>
  <si>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</si>
  <si>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</si>
  <si>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</si>
  <si>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</si>
  <si>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</si>
  <si>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</si>
  <si>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</si>
  <si>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</si>
  <si>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</si>
  <si>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</si>
  <si>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</si>
  <si>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</si>
  <si>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</si>
  <si>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</si>
  <si>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</si>
  <si>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</si>
  <si>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</si>
  <si>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</si>
  <si>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</si>
  <si>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</si>
  <si>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</si>
  <si>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</si>
  <si>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</si>
  <si>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</si>
  <si>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</si>
  <si>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</si>
  <si>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</si>
  <si>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</si>
  <si>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</si>
  <si>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</si>
  <si>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</si>
  <si>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</si>
  <si>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</si>
  <si>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</si>
  <si>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</si>
  <si>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</si>
  <si>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</si>
  <si>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</si>
  <si>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</si>
  <si>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</si>
  <si>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</si>
  <si>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</si>
  <si>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</si>
  <si>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</si>
  <si>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</si>
  <si>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</si>
  <si>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</si>
  <si>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</si>
  <si>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</si>
  <si>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</si>
  <si>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</si>
  <si>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</si>
  <si>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</si>
  <si>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</si>
  <si>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</si>
  <si>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</si>
  <si>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</si>
  <si>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</si>
  <si>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</si>
  <si>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</si>
  <si>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</si>
  <si>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</si>
  <si>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</si>
  <si>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</si>
  <si>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</si>
  <si>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</si>
  <si>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</si>
  <si>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</si>
  <si>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</si>
  <si>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</si>
  <si>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</si>
  <si>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</si>
  <si>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</si>
  <si>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</si>
  <si>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</si>
  <si>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</si>
  <si>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</si>
  <si>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</si>
  <si>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</si>
  <si>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</si>
  <si>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</si>
  <si>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</si>
  <si>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</si>
  <si>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</si>
  <si>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</si>
  <si>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</si>
  <si>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</si>
  <si>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</si>
  <si>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</si>
  <si>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</si>
  <si>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</si>
  <si>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</si>
  <si>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</si>
  <si>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</si>
  <si>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</si>
  <si>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</si>
  <si>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</si>
  <si>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</si>
  <si>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</si>
  <si>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</si>
  <si>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</si>
  <si>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</si>
  <si>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</si>
  <si>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</si>
  <si>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</si>
  <si>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</si>
  <si>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</si>
  <si>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</si>
  <si>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</si>
  <si>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</si>
  <si>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</si>
  <si>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</si>
  <si>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</si>
  <si>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</si>
  <si>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</si>
  <si>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</si>
  <si>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</si>
  <si>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</si>
  <si>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</si>
  <si>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</si>
  <si>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</si>
  <si>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</si>
  <si>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</si>
  <si>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</si>
  <si>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</si>
  <si>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</si>
  <si>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</si>
  <si>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</si>
  <si>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</si>
  <si>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</si>
  <si>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</si>
  <si>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</si>
  <si>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</si>
  <si>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</si>
  <si>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</si>
  <si>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</si>
  <si>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</si>
  <si>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</si>
  <si>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</si>
  <si>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</si>
  <si>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</si>
  <si>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</si>
  <si>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</si>
  <si>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</si>
  <si>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</si>
  <si>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</si>
  <si>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</si>
  <si>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</si>
  <si>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</si>
  <si>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</si>
  <si>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</si>
  <si>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</si>
  <si>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</si>
  <si>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</si>
  <si>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</si>
  <si>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</si>
  <si>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</si>
  <si>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</si>
  <si>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</si>
  <si>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</si>
  <si>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</si>
  <si>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</si>
  <si>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</si>
  <si>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</si>
  <si>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</si>
  <si>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</si>
  <si>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</si>
  <si>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</si>
  <si>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</si>
  <si>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</si>
  <si>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</si>
  <si>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</si>
  <si>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</si>
  <si>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</si>
  <si>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</si>
  <si>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</si>
  <si>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</si>
  <si>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</si>
  <si>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</si>
  <si>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</si>
  <si>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</si>
  <si>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</si>
  <si>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</si>
  <si>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</si>
  <si>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</si>
  <si>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</si>
  <si>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</si>
  <si>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</si>
  <si>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</si>
  <si>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</si>
  <si>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</si>
  <si>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</si>
  <si>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</si>
  <si>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</si>
  <si>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</si>
  <si>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</si>
  <si>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</si>
  <si>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</si>
  <si>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</si>
  <si>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</si>
  <si>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</si>
  <si>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</si>
  <si>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</si>
  <si>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</si>
  <si>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</si>
  <si>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</si>
  <si>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</si>
  <si>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</si>
  <si>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</si>
  <si>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</si>
  <si>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</si>
  <si>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</si>
  <si>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</si>
  <si>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</si>
  <si>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</si>
  <si>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</si>
  <si>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</si>
  <si>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</si>
  <si>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</si>
  <si>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</si>
  <si>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</si>
  <si>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</si>
  <si>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</si>
  <si>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</si>
  <si>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</si>
  <si>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</si>
  <si>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</si>
  <si>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</si>
  <si>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</si>
  <si>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</si>
  <si>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</si>
  <si>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</si>
  <si>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</si>
  <si>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</si>
  <si>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</si>
  <si>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</si>
  <si>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</si>
  <si>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</si>
  <si>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</si>
  <si>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</si>
  <si>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</si>
  <si>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</si>
  <si>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</si>
  <si>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</si>
  <si>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</si>
  <si>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</si>
  <si>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</si>
  <si>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</si>
  <si>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</si>
  <si>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</si>
  <si>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</si>
  <si>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</si>
  <si>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</si>
  <si>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</si>
  <si>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</si>
  <si>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</si>
  <si>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</si>
  <si>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</si>
  <si>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</si>
  <si>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</si>
  <si>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</si>
  <si>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</si>
  <si>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</si>
  <si>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</si>
  <si>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</si>
  <si>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</si>
  <si>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</si>
  <si>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</si>
  <si>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</si>
  <si>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</si>
  <si>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</si>
  <si>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</si>
  <si>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</si>
  <si>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</si>
  <si>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</si>
  <si>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</si>
  <si>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</si>
  <si>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</si>
  <si>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</si>
  <si>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</si>
  <si>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</si>
  <si>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</si>
  <si>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</si>
  <si>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</si>
  <si>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</si>
  <si>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</si>
  <si>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</si>
  <si>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</si>
  <si>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</si>
  <si>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</si>
  <si>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</si>
  <si>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</si>
  <si>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</si>
  <si>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</si>
  <si>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</si>
  <si>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</si>
  <si>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</si>
  <si>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</si>
  <si>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</si>
  <si>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</si>
  <si>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</si>
  <si>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</si>
  <si>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</si>
  <si>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</si>
  <si>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</si>
  <si>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</si>
  <si>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</si>
  <si>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</si>
  <si>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</si>
  <si>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</si>
  <si>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</si>
  <si>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</si>
  <si>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</si>
  <si>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</si>
  <si>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</si>
  <si>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</si>
  <si>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</si>
  <si>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</si>
  <si>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</si>
  <si>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</si>
  <si>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</si>
  <si>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</si>
  <si>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</si>
  <si>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</si>
  <si>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</si>
  <si>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</si>
  <si>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</si>
  <si>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</si>
  <si>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</si>
  <si>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</si>
  <si>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</si>
  <si>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</si>
  <si>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</si>
  <si>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</si>
  <si>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</si>
  <si>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</si>
  <si>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</si>
  <si>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</si>
  <si>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</si>
  <si>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</si>
  <si>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</si>
  <si>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</si>
  <si>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</si>
  <si>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</si>
  <si>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</si>
  <si>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</si>
  <si>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</si>
  <si>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</si>
  <si>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</si>
  <si>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</si>
  <si>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</si>
  <si>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</si>
  <si>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</si>
  <si>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</si>
  <si>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</si>
  <si>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</si>
  <si>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</si>
  <si>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</si>
  <si>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</si>
  <si>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</si>
  <si>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</si>
  <si>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</si>
  <si>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</si>
  <si>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</si>
  <si>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</si>
  <si>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</si>
  <si>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</si>
  <si>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</si>
  <si>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</si>
  <si>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</si>
  <si>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</si>
  <si>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</si>
  <si>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</si>
  <si>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</si>
  <si>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</si>
  <si>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</si>
  <si>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</si>
  <si>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</si>
  <si>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</si>
  <si>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</si>
  <si>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</si>
  <si>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</si>
  <si>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</si>
  <si>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</si>
  <si>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</si>
  <si>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</si>
  <si>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</si>
  <si>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</si>
  <si>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</si>
  <si>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</si>
  <si>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</si>
  <si>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</si>
  <si>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</si>
  <si>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</si>
  <si>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</si>
  <si>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</si>
  <si>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</si>
  <si>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</si>
  <si>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</si>
  <si>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</si>
  <si>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</si>
  <si>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</si>
  <si>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</si>
  <si>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</si>
  <si>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</si>
  <si>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</si>
  <si>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</si>
  <si>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</si>
  <si>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</si>
  <si>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</si>
  <si>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</si>
  <si>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</si>
  <si>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</si>
  <si>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</si>
  <si>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</si>
  <si>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</si>
  <si>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</si>
  <si>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</si>
  <si>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</si>
  <si>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</si>
  <si>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</si>
  <si>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</si>
  <si>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</si>
  <si>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</si>
  <si>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</si>
  <si>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</si>
  <si>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</si>
  <si>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</si>
  <si>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</si>
  <si>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</si>
  <si>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</si>
  <si>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</si>
  <si>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</si>
  <si>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</si>
  <si>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</si>
  <si>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</si>
  <si>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</si>
  <si>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</si>
  <si>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</si>
  <si>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</si>
  <si>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</si>
  <si>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</si>
  <si>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</si>
  <si>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</si>
  <si>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</si>
  <si>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</si>
  <si>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</si>
  <si>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</si>
  <si>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</si>
  <si>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</si>
  <si>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</si>
  <si>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</si>
  <si>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</si>
  <si>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</si>
  <si>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</si>
  <si>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</si>
  <si>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</si>
  <si>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</si>
  <si>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</si>
  <si>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</si>
  <si>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</si>
  <si>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</si>
  <si>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</si>
  <si>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</si>
  <si>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</si>
  <si>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</si>
  <si>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</si>
  <si>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</si>
  <si>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</si>
  <si>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</si>
  <si>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</si>
  <si>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</si>
  <si>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</si>
  <si>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</si>
  <si>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</si>
  <si>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</si>
  <si>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</si>
  <si>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</si>
  <si>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</si>
  <si>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</si>
  <si>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</si>
  <si>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</si>
  <si>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</si>
  <si>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</si>
  <si>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</si>
  <si>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</si>
  <si>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</si>
  <si>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</si>
  <si>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</si>
  <si>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</si>
  <si>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</si>
  <si>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</si>
  <si>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</si>
  <si>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</si>
  <si>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</si>
  <si>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</si>
  <si>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</si>
  <si>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</si>
  <si>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</si>
  <si>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</si>
  <si>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</si>
  <si>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</si>
  <si>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</si>
  <si>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</si>
  <si>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</si>
  <si>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</si>
  <si>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</si>
  <si>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</si>
  <si>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</si>
  <si>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</si>
  <si>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</si>
  <si>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</si>
  <si>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</si>
  <si>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</si>
  <si>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</si>
  <si>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</si>
  <si>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</si>
  <si>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</si>
  <si>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</si>
  <si>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</si>
  <si>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</si>
  <si>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</si>
  <si>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</si>
  <si>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</si>
  <si>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</si>
  <si>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</si>
  <si>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</si>
  <si>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</si>
  <si>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</si>
  <si>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</si>
  <si>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</si>
  <si>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</si>
  <si>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</si>
  <si>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</si>
  <si>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</si>
  <si>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</si>
  <si>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</si>
  <si>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</si>
  <si>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</si>
  <si>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</si>
  <si>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</si>
  <si>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</si>
  <si>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</si>
  <si>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</si>
  <si>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</si>
  <si>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</si>
  <si>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</si>
  <si>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</si>
  <si>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</si>
  <si>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</si>
  <si>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</si>
  <si>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</si>
  <si>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</si>
  <si>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</si>
  <si>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</si>
  <si>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</si>
  <si>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</si>
  <si>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</si>
  <si>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</si>
  <si>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</si>
  <si>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</si>
  <si>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</si>
  <si>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</si>
  <si>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</si>
  <si>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</si>
  <si>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</si>
  <si>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</si>
  <si>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</si>
  <si>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</si>
  <si>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</si>
  <si>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</si>
  <si>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</si>
  <si>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</si>
  <si>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</si>
  <si>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</si>
  <si>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</si>
  <si>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</si>
  <si>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</si>
  <si>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</si>
  <si>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</si>
  <si>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</si>
  <si>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</si>
  <si>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</si>
  <si>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</si>
  <si>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</si>
  <si>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</si>
  <si>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</si>
  <si>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</si>
  <si>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</si>
  <si>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</si>
  <si>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</si>
  <si>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</si>
  <si>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</si>
  <si>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</si>
  <si>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</si>
  <si>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</si>
  <si>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</si>
  <si>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</si>
  <si>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</si>
  <si>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</si>
  <si>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</si>
  <si>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</si>
  <si>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</si>
  <si>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</si>
  <si>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</si>
  <si>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</si>
  <si>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</si>
  <si>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</si>
  <si>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</si>
  <si>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</si>
  <si>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</si>
  <si>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</si>
  <si>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</si>
  <si>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</si>
  <si>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</si>
  <si>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</si>
  <si>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</si>
  <si>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</si>
  <si>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</si>
  <si>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</si>
  <si>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</si>
  <si>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</si>
  <si>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</si>
  <si>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</si>
  <si>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</si>
  <si>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</si>
  <si>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</si>
  <si>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</si>
  <si>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</si>
  <si>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</si>
  <si>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</si>
  <si>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</si>
  <si>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</si>
  <si>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</si>
  <si>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</si>
  <si>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</si>
  <si>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</si>
  <si>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</si>
  <si>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</si>
  <si>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</si>
  <si>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</si>
  <si>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</si>
  <si>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</si>
  <si>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</si>
  <si>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</si>
  <si>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</si>
  <si>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</si>
  <si>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</si>
  <si>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</si>
  <si>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</si>
  <si>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</si>
  <si>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</si>
  <si>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</si>
  <si>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</si>
  <si>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</si>
  <si>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</si>
  <si>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</si>
  <si>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</si>
  <si>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</si>
  <si>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</si>
  <si>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</si>
  <si>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</si>
  <si>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</si>
  <si>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</si>
  <si>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</si>
  <si>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</si>
  <si>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</si>
  <si>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</si>
  <si>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</si>
  <si>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</si>
  <si>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</si>
  <si>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</si>
  <si>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</si>
  <si>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</si>
  <si>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</si>
  <si>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</si>
  <si>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</si>
  <si>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</si>
  <si>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</si>
  <si>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</si>
  <si>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</si>
  <si>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</si>
  <si>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</si>
  <si>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</si>
  <si>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</si>
  <si>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</si>
  <si>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</si>
  <si>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</si>
  <si>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</si>
  <si>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</si>
  <si>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</si>
  <si>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</si>
  <si>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</si>
  <si>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</si>
  <si>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</si>
  <si>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</si>
  <si>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</si>
  <si>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</si>
  <si>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</si>
  <si>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</si>
  <si>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</si>
  <si>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</si>
  <si>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</si>
  <si>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</si>
  <si>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</si>
  <si>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</si>
  <si>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</si>
  <si>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</si>
  <si>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</si>
  <si>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</si>
  <si>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</si>
  <si>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</si>
  <si>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</si>
  <si>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</si>
  <si>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</si>
  <si>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</si>
  <si>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</si>
  <si>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</si>
  <si>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</si>
  <si>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</si>
  <si>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</si>
  <si>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</si>
  <si>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</si>
  <si>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</si>
  <si>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</si>
  <si>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</si>
  <si>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</si>
  <si>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</si>
  <si>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</si>
  <si>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</si>
  <si>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</si>
  <si>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</si>
  <si>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</si>
  <si>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</si>
  <si>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</si>
  <si>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</si>
  <si>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</si>
  <si>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</si>
  <si>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</si>
  <si>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</si>
  <si>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</si>
  <si>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</si>
  <si>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</si>
  <si>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</si>
  <si>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</si>
  <si>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</si>
  <si>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</si>
  <si>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</si>
  <si>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</si>
  <si>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</si>
  <si>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</si>
  <si>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</si>
  <si>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</si>
  <si>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</si>
  <si>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</si>
  <si>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</si>
  <si>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</si>
  <si>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</si>
  <si>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</si>
  <si>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</si>
  <si>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</si>
  <si>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</si>
  <si>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</si>
  <si>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</si>
  <si>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</si>
  <si>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</si>
  <si>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</si>
  <si>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</si>
  <si>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</si>
  <si>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</si>
  <si>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</si>
  <si>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</si>
  <si>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</si>
  <si>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</si>
  <si>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</si>
  <si>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</si>
  <si>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</si>
  <si>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</si>
  <si>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</si>
  <si>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</si>
  <si>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</si>
  <si>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</si>
  <si>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</si>
  <si>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</si>
  <si>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</si>
  <si>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</si>
  <si>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</si>
  <si>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</si>
  <si>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</si>
  <si>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</si>
  <si>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</si>
  <si>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</si>
  <si>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</si>
  <si>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</si>
  <si>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</si>
  <si>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</si>
  <si>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</si>
  <si>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</si>
  <si>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</si>
  <si>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</si>
  <si>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</si>
  <si>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</si>
  <si>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</si>
  <si>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</si>
  <si>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</si>
  <si>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</si>
  <si>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</si>
  <si>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</si>
  <si>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</si>
  <si>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</si>
  <si>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</si>
  <si>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</si>
  <si>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</si>
  <si>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</si>
  <si>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</si>
  <si>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</si>
  <si>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</si>
  <si>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</si>
  <si>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</si>
  <si>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</si>
  <si>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</si>
  <si>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</si>
  <si>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</si>
  <si>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</si>
  <si>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</si>
  <si>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</si>
  <si>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</si>
  <si>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</si>
  <si>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</si>
  <si>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</si>
  <si>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</si>
  <si>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</si>
  <si>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</si>
  <si>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</si>
  <si>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</si>
  <si>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</si>
  <si>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</si>
  <si>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</si>
  <si>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</si>
  <si>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</si>
  <si>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</si>
  <si>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</si>
  <si>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</si>
  <si>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</si>
  <si>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</si>
  <si>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</si>
  <si>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</si>
  <si>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</si>
  <si>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</si>
  <si>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</si>
  <si>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</si>
  <si>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</si>
  <si>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</si>
  <si>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</si>
  <si>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</si>
  <si>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</si>
  <si>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</si>
  <si>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</si>
  <si>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</si>
  <si>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</si>
  <si>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</si>
  <si>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</si>
  <si>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</si>
  <si>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</si>
  <si>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</si>
  <si>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</si>
  <si>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</si>
  <si>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</si>
  <si>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</si>
  <si>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</si>
  <si>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</si>
  <si>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</si>
  <si>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</si>
  <si>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</si>
  <si>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</si>
  <si>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</si>
  <si>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</si>
  <si>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</si>
  <si>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</si>
  <si>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</si>
  <si>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</si>
  <si>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</si>
  <si>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</si>
  <si>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</si>
  <si>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</si>
  <si>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</si>
  <si>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</si>
  <si>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</si>
  <si>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</si>
  <si>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</si>
  <si>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</si>
  <si>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</si>
  <si>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</si>
  <si>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</si>
  <si>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</si>
  <si>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</si>
  <si>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</si>
  <si>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</si>
  <si>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</si>
  <si>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</si>
  <si>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</si>
  <si>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</si>
  <si>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</si>
  <si>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</si>
  <si>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</si>
  <si>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</si>
  <si>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</si>
  <si>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</si>
  <si>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</si>
  <si>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</si>
  <si>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</si>
  <si>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</si>
  <si>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</si>
  <si>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</si>
  <si>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</si>
  <si>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</si>
  <si>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</si>
  <si>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</si>
  <si>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</si>
  <si>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</si>
  <si>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</si>
  <si>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</si>
  <si>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</si>
  <si>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</si>
  <si>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</si>
  <si>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</si>
  <si>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</si>
  <si>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</si>
  <si>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</si>
  <si>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</si>
  <si>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</si>
  <si>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</si>
  <si>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</si>
  <si>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</si>
  <si>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</si>
  <si>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</si>
  <si>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</si>
  <si>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</si>
  <si>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</si>
  <si>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</si>
  <si>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</si>
  <si>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</si>
  <si>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</si>
  <si>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</si>
  <si>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</si>
  <si>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</si>
  <si>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</si>
  <si>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</si>
  <si>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</si>
  <si>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</si>
  <si>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</si>
  <si>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</si>
  <si>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</si>
  <si>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</si>
  <si>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</si>
  <si>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</si>
  <si>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</si>
  <si>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</si>
  <si>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</si>
  <si>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</si>
  <si>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</si>
  <si>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</si>
  <si>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</si>
  <si>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</si>
  <si>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</si>
  <si>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</si>
  <si>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</si>
  <si>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</si>
  <si>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</si>
  <si>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</si>
  <si>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</si>
  <si>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</si>
  <si>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</si>
  <si>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</si>
  <si>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</si>
  <si>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</si>
  <si>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</si>
  <si>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</si>
  <si>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</si>
  <si>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</si>
  <si>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</si>
  <si>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</si>
  <si>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</si>
  <si>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</si>
  <si>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</si>
  <si>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</si>
  <si>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</si>
  <si>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</si>
  <si>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</si>
  <si>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</si>
  <si>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</si>
  <si>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</si>
  <si>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</si>
  <si>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</si>
  <si>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</si>
  <si>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</si>
  <si>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</si>
  <si>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</si>
  <si>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</si>
  <si>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</si>
  <si>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</si>
  <si>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</si>
  <si>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</si>
  <si>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</si>
  <si>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</si>
  <si>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</si>
  <si>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</si>
  <si>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</si>
  <si>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</si>
  <si>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</si>
  <si>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</si>
  <si>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</si>
  <si>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</si>
  <si>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</si>
  <si>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</si>
  <si>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</si>
  <si>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</si>
  <si>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</si>
  <si>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</si>
  <si>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</si>
  <si>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</si>
  <si>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</si>
  <si>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</si>
  <si>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</si>
  <si>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</si>
  <si>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</si>
  <si>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</si>
  <si>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</si>
  <si>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</si>
  <si>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</si>
  <si>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</si>
  <si>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</si>
  <si>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</si>
  <si>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</si>
  <si>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</si>
  <si>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</si>
  <si>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</si>
  <si>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</si>
  <si>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</si>
  <si>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</si>
  <si>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</si>
  <si>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</si>
  <si>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</si>
  <si>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</si>
  <si>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</si>
  <si>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</si>
  <si>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</si>
  <si>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</si>
  <si>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</si>
  <si>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</si>
  <si>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</si>
  <si>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</si>
  <si>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</si>
  <si>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</si>
  <si>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</si>
  <si>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</si>
  <si>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</si>
  <si>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</si>
  <si>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</si>
  <si>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</si>
  <si>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</si>
  <si>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</si>
  <si>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</si>
  <si>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</si>
  <si>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</si>
  <si>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</si>
  <si>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</si>
  <si>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</si>
  <si>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</si>
  <si>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</si>
  <si>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</si>
  <si>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</si>
  <si>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</si>
  <si>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</si>
  <si>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</si>
  <si>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</si>
  <si>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</si>
  <si>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</si>
  <si>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</si>
  <si>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</si>
  <si>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</si>
  <si>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</si>
  <si>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</si>
  <si>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</si>
  <si>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</si>
  <si>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</si>
  <si>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</si>
  <si>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</si>
  <si>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</si>
  <si>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</si>
  <si>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</si>
  <si>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</si>
  <si>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</si>
  <si>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</si>
  <si>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</si>
  <si>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</si>
  <si>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</si>
  <si>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</si>
  <si>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</si>
  <si>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</si>
  <si>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</si>
  <si>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</si>
  <si>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</si>
  <si>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</si>
  <si>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</si>
  <si>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</si>
  <si>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</si>
  <si>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</si>
  <si>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</si>
  <si>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</si>
  <si>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</si>
  <si>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</si>
  <si>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</si>
  <si>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</si>
  <si>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</si>
  <si>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</si>
  <si>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</si>
  <si>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</si>
  <si>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</si>
  <si>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</si>
  <si>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</si>
  <si>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</si>
  <si>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</si>
  <si>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</si>
  <si>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</si>
  <si>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</si>
  <si>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</si>
  <si>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</si>
  <si>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</si>
  <si>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</si>
  <si>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</si>
  <si>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</si>
  <si>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</si>
  <si>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</si>
  <si>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</si>
  <si>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</si>
  <si>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</si>
  <si>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</si>
  <si>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</si>
  <si>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</si>
  <si>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</si>
  <si>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</si>
  <si>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</si>
  <si>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</si>
  <si>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</si>
  <si>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</si>
  <si>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</si>
  <si>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</si>
  <si>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</si>
  <si>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</si>
  <si>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</si>
  <si>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</si>
  <si>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</si>
  <si>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</si>
  <si>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</si>
  <si>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</si>
  <si>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</si>
  <si>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</si>
  <si>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</si>
  <si>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</si>
  <si>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</si>
  <si>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</si>
  <si>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</si>
  <si>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</si>
  <si>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</si>
  <si>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</si>
  <si>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</si>
  <si>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</si>
  <si>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</si>
  <si>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</si>
  <si>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</si>
  <si>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</si>
  <si>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</si>
  <si>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</si>
  <si>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</si>
  <si>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</si>
  <si>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</si>
  <si>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</si>
  <si>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</si>
  <si>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</si>
  <si>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</si>
  <si>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</si>
  <si>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</si>
  <si>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</si>
  <si>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</si>
  <si>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</si>
  <si>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</si>
  <si>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</si>
  <si>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</si>
  <si>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</si>
  <si>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</si>
  <si>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</si>
  <si>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</si>
  <si>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</si>
  <si>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</si>
  <si>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</si>
  <si>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</si>
  <si>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</si>
  <si>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</si>
  <si>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</si>
  <si>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</si>
  <si>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</si>
  <si>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</si>
  <si>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</si>
  <si>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</si>
  <si>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</si>
  <si>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</si>
  <si>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</si>
  <si>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</si>
  <si>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</si>
  <si>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</si>
  <si>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</si>
  <si>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</si>
  <si>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</si>
  <si>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</si>
  <si>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</si>
  <si>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</si>
  <si>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</si>
  <si>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</si>
  <si>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</si>
  <si>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</si>
  <si>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</si>
  <si>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</si>
  <si>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</si>
  <si>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</si>
  <si>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</si>
  <si>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</si>
  <si>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</si>
  <si>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</si>
  <si>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</si>
  <si>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</si>
  <si>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</si>
  <si>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</si>
  <si>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</si>
  <si>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</si>
  <si>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</si>
  <si>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</si>
  <si>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</si>
  <si>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</si>
  <si>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</si>
  <si>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</si>
  <si>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</si>
  <si>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</si>
  <si>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</si>
  <si>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</si>
  <si>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</si>
  <si>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</si>
  <si>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</si>
  <si>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</si>
  <si>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</si>
  <si>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</si>
  <si>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</si>
  <si>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</si>
  <si>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</si>
  <si>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</si>
  <si>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</si>
  <si>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</si>
  <si>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</si>
  <si>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</si>
  <si>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</si>
  <si>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</si>
  <si>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</si>
  <si>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</si>
  <si>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</si>
  <si>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</si>
  <si>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</si>
  <si>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</si>
  <si>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</si>
  <si>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</si>
  <si>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</si>
  <si>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</si>
  <si>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</si>
  <si>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</si>
  <si>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</si>
  <si>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</si>
  <si>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</si>
  <si>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</si>
  <si>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</si>
  <si>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</si>
  <si>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</si>
  <si>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</si>
  <si>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</si>
  <si>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</si>
  <si>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</si>
  <si>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</si>
  <si>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</si>
  <si>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</si>
  <si>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</si>
  <si>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</si>
  <si>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</si>
  <si>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</si>
  <si>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</si>
  <si>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</si>
  <si>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</si>
  <si>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</si>
  <si>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</si>
  <si>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</si>
  <si>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</si>
  <si>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</si>
  <si>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</si>
  <si>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</si>
  <si>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</si>
  <si>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</si>
  <si>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</si>
  <si>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</si>
  <si>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</si>
  <si>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</si>
  <si>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</si>
  <si>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</si>
  <si>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</si>
  <si>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</si>
  <si>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</si>
  <si>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</si>
  <si>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</si>
  <si>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</si>
  <si>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</si>
  <si>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</si>
  <si>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</si>
  <si>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</si>
  <si>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</si>
  <si>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</si>
  <si>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</si>
  <si>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</si>
  <si>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</si>
  <si>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</si>
  <si>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</si>
  <si>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</si>
  <si>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</si>
  <si>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</si>
  <si>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</si>
  <si>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</si>
  <si>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</si>
  <si>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</si>
  <si>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</si>
  <si>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</si>
  <si>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</si>
  <si>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</si>
  <si>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</si>
  <si>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</si>
  <si>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</si>
  <si>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</si>
  <si>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</si>
  <si>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</si>
  <si>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</si>
  <si>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</si>
  <si>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</si>
  <si>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</si>
  <si>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</si>
  <si>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</si>
  <si>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</si>
  <si>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</si>
  <si>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</si>
  <si>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</si>
  <si>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</si>
  <si>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</si>
  <si>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</si>
  <si>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</si>
  <si>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</si>
  <si>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</si>
  <si>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</si>
  <si>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</si>
  <si>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</si>
  <si>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</si>
  <si>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</si>
  <si>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</si>
  <si>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</si>
  <si>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</si>
  <si>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</si>
  <si>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</si>
  <si>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</si>
  <si>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</si>
  <si>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</si>
  <si>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</si>
  <si>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</si>
  <si>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</si>
  <si>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</si>
  <si>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</si>
  <si>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</si>
  <si>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</si>
  <si>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</si>
  <si>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</si>
  <si>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</si>
  <si>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</si>
  <si>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</si>
  <si>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</si>
  <si>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</si>
  <si>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</si>
  <si>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</si>
  <si>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</si>
  <si>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</si>
  <si>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</si>
  <si>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</si>
  <si>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</si>
  <si>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</si>
  <si>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</si>
  <si>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</si>
  <si>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</si>
  <si>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</si>
  <si>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</si>
  <si>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</si>
  <si>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</si>
  <si>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</si>
  <si>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</si>
  <si>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</si>
  <si>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</si>
  <si>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</si>
  <si>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</si>
  <si>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</si>
  <si>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</si>
  <si>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</si>
  <si>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</si>
  <si>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</si>
  <si>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</si>
  <si>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</si>
  <si>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</si>
  <si>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</si>
  <si>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</si>
  <si>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</si>
  <si>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</si>
  <si>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</si>
  <si>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</si>
  <si>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</si>
  <si>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</si>
  <si>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</si>
  <si>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</si>
  <si>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</si>
  <si>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</si>
  <si>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</si>
  <si>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</si>
  <si>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</si>
  <si>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</si>
  <si>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</si>
  <si>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</si>
  <si>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</si>
  <si>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</si>
  <si>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</si>
  <si>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</si>
  <si>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</si>
  <si>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</si>
  <si>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</si>
  <si>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</si>
  <si>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</si>
  <si>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</si>
  <si>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</si>
  <si>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</si>
  <si>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</si>
  <si>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</si>
  <si>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</si>
  <si>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</si>
  <si>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</si>
  <si>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</si>
  <si>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</si>
  <si>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</si>
  <si>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</si>
  <si>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</si>
  <si>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</si>
  <si>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</si>
  <si>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</si>
  <si>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</si>
  <si>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</si>
  <si>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</si>
  <si>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</si>
  <si>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</si>
  <si>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</si>
  <si>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</si>
  <si>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</si>
  <si>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</si>
  <si>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</si>
  <si>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</si>
  <si>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</si>
  <si>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</si>
  <si>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</si>
  <si>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</si>
  <si>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</si>
  <si>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</si>
  <si>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</si>
  <si>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</si>
  <si>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</si>
  <si>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</si>
  <si>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</si>
  <si>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</si>
  <si>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</si>
  <si>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</si>
  <si>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</si>
  <si>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</si>
  <si>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</si>
  <si>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</si>
  <si>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</si>
  <si>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</si>
  <si>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</si>
  <si>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</si>
  <si>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</si>
  <si>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</si>
  <si>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</si>
  <si>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</si>
  <si>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</si>
  <si>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</si>
  <si>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</si>
  <si>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</si>
  <si>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</si>
  <si>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</si>
  <si>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</si>
  <si>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</si>
  <si>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</si>
  <si>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</si>
  <si>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</si>
  <si>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</si>
  <si>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</si>
  <si>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</si>
  <si>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</si>
  <si>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</si>
  <si>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</si>
  <si>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</si>
  <si>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</si>
  <si>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</si>
  <si>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</si>
  <si>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</si>
  <si>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</si>
  <si>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</si>
  <si>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</si>
  <si>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</si>
  <si>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</si>
  <si>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</si>
  <si>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</si>
  <si>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</si>
  <si>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</si>
  <si>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</si>
  <si>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</si>
  <si>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</si>
  <si>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</si>
  <si>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</si>
  <si>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</si>
  <si>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</si>
  <si>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</si>
  <si>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</si>
  <si>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</si>
  <si>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</si>
  <si>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</si>
  <si>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</si>
  <si>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</si>
  <si>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</si>
  <si>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</si>
  <si>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</si>
  <si>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</si>
  <si>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</si>
  <si>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</si>
  <si>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</si>
  <si>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</si>
  <si>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</si>
  <si>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</si>
  <si>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</si>
  <si>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</si>
  <si>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</si>
  <si>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</si>
  <si>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</si>
  <si>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</si>
  <si>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</si>
  <si>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</si>
  <si>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</si>
  <si>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</si>
  <si>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</si>
  <si>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</si>
  <si>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</si>
  <si>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</si>
  <si>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</si>
  <si>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</si>
  <si>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</si>
  <si>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</si>
  <si>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</si>
  <si>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</si>
  <si>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</si>
  <si>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</si>
  <si>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</si>
  <si>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</si>
  <si>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</si>
  <si>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</si>
  <si>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</si>
  <si>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</si>
  <si>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</si>
  <si>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</si>
  <si>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</si>
  <si>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</si>
  <si>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</si>
  <si>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</si>
  <si>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</si>
  <si>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</si>
  <si>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</si>
  <si>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</si>
  <si>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</si>
  <si>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</si>
  <si>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</si>
  <si>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</si>
  <si>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</si>
  <si>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</si>
  <si>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</si>
  <si>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</si>
  <si>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</si>
  <si>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</si>
  <si>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</si>
  <si>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</si>
  <si>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</si>
  <si>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</si>
  <si>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</si>
  <si>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</si>
  <si>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</si>
  <si>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</si>
  <si>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</si>
  <si>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</si>
  <si>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</si>
  <si>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</si>
  <si>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</si>
  <si>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</si>
  <si>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</si>
  <si>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</si>
  <si>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</si>
  <si>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</si>
  <si>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</si>
  <si>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</si>
  <si>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</si>
  <si>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</si>
  <si>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</si>
  <si>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</si>
  <si>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</si>
  <si>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</si>
  <si>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</si>
  <si>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</si>
  <si>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</si>
  <si>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</si>
  <si>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</si>
  <si>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</si>
  <si>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</si>
  <si>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</si>
  <si>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</si>
  <si>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</si>
  <si>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</si>
  <si>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</si>
  <si>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</si>
  <si>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</si>
  <si>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</si>
  <si>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</si>
  <si>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</si>
  <si>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</si>
  <si>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</si>
  <si>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</si>
  <si>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</si>
  <si>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</si>
  <si>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</si>
  <si>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</si>
  <si>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</si>
  <si>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</si>
  <si>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</si>
  <si>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</si>
  <si>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</si>
  <si>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</si>
  <si>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</si>
  <si>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</si>
  <si>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</si>
  <si>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</si>
  <si>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</si>
  <si>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</si>
  <si>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</si>
  <si>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</si>
  <si>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</si>
  <si>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</si>
  <si>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</si>
  <si>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</si>
  <si>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</si>
  <si>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</si>
  <si>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</si>
  <si>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</si>
  <si>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</si>
  <si>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</si>
  <si>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</si>
  <si>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</si>
  <si>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</si>
  <si>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</si>
  <si>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</si>
  <si>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</si>
  <si>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</si>
  <si>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</si>
  <si>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</si>
  <si>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</si>
  <si>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</si>
  <si>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</si>
  <si>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</si>
  <si>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</si>
  <si>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</si>
  <si>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</si>
  <si>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</si>
  <si>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</si>
  <si>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</si>
  <si>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</si>
  <si>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</si>
  <si>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</si>
  <si>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</si>
  <si>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</si>
  <si>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</si>
  <si>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</si>
  <si>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</si>
  <si>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</si>
  <si>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</si>
  <si>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</si>
  <si>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</si>
  <si>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</si>
  <si>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</si>
  <si>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</si>
  <si>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</si>
  <si>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</si>
  <si>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</si>
  <si>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</si>
  <si>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</si>
  <si>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</si>
  <si>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</si>
  <si>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</si>
  <si>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</si>
  <si>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</si>
  <si>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</si>
  <si>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</si>
  <si>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</si>
  <si>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</si>
  <si>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</si>
  <si>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</si>
  <si>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</si>
  <si>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</si>
  <si>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</si>
  <si>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</si>
  <si>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</si>
  <si>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</si>
  <si>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</si>
  <si>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</si>
  <si>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</si>
  <si>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</si>
  <si>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</si>
  <si>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</si>
  <si>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</si>
  <si>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</si>
  <si>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</si>
  <si>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</si>
  <si>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</si>
  <si>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</si>
  <si>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</si>
  <si>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</si>
  <si>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</si>
  <si>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</si>
  <si>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</si>
  <si>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</si>
  <si>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</si>
  <si>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</si>
  <si>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</si>
  <si>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</si>
  <si>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</si>
  <si>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</si>
  <si>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</si>
  <si>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</si>
  <si>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</si>
  <si>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</si>
  <si>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</si>
  <si>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</si>
  <si>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</si>
  <si>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</si>
  <si>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</si>
  <si>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</si>
  <si>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</si>
  <si>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</si>
  <si>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</si>
  <si>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</si>
  <si>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</si>
  <si>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</si>
  <si>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</si>
  <si>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</si>
  <si>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</si>
  <si>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</si>
  <si>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</si>
  <si>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</si>
  <si>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</si>
  <si>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</si>
  <si>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</si>
  <si>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</si>
  <si>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</si>
  <si>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</si>
  <si>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</si>
  <si>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</si>
  <si>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</si>
  <si>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</si>
  <si>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</si>
  <si>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</si>
  <si>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</si>
  <si>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</si>
  <si>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</si>
  <si>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</si>
  <si>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</si>
  <si>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</si>
  <si>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</si>
  <si>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</si>
  <si>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</si>
  <si>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</si>
  <si>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</si>
  <si>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</si>
  <si>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</si>
  <si>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</si>
  <si>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</si>
  <si>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</si>
  <si>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</si>
  <si>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</si>
  <si>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</si>
  <si>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</si>
  <si>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</si>
  <si>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</si>
  <si>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</si>
  <si>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</si>
  <si>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</si>
  <si>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</si>
  <si>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</si>
  <si>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</si>
  <si>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</si>
  <si>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</si>
  <si>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</si>
  <si>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</si>
  <si>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</si>
  <si>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</si>
  <si>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</si>
  <si>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</si>
  <si>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</si>
  <si>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</si>
  <si>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</si>
  <si>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</si>
  <si>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</si>
  <si>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</si>
  <si>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</si>
  <si>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</si>
  <si>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</si>
  <si>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</si>
  <si>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</si>
  <si>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</si>
  <si>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</si>
  <si>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</si>
  <si>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</si>
  <si>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</si>
  <si>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</si>
  <si>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</si>
  <si>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</si>
  <si>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</si>
  <si>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</si>
  <si>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</si>
  <si>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</si>
  <si>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</si>
  <si>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</si>
  <si>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</si>
  <si>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</si>
  <si>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</si>
  <si>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</si>
  <si>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</si>
  <si>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</si>
  <si>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</si>
  <si>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</si>
  <si>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</si>
  <si>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</si>
  <si>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</si>
  <si>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</si>
  <si>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</si>
  <si>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</si>
  <si>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</si>
  <si>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</si>
  <si>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</si>
  <si>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</si>
  <si>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</si>
  <si>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</si>
  <si>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</si>
  <si>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</si>
  <si>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</si>
  <si>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</si>
  <si>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</si>
  <si>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</si>
  <si>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</si>
  <si>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</si>
  <si>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</si>
  <si>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</si>
  <si>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</si>
  <si>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</si>
  <si>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</si>
  <si>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</si>
  <si>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</si>
  <si>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</si>
  <si>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</si>
  <si>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</si>
  <si>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</si>
  <si>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</si>
  <si>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</si>
  <si>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</si>
  <si>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</si>
  <si>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</si>
  <si>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</si>
  <si>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</si>
  <si>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</si>
  <si>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</si>
  <si>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</si>
  <si>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</si>
  <si>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</si>
  <si>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</si>
  <si>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</si>
  <si>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</si>
  <si>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</si>
  <si>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</si>
  <si>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</si>
  <si>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</si>
  <si>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</si>
  <si>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</si>
  <si>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</si>
  <si>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</si>
  <si>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</si>
  <si>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</si>
  <si>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</si>
  <si>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</si>
  <si>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</si>
  <si>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</si>
  <si>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</si>
  <si>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</si>
  <si>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</si>
  <si>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</si>
  <si>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</si>
  <si>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</si>
  <si>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</si>
  <si>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</si>
  <si>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</si>
  <si>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</si>
  <si>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</si>
  <si>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</si>
  <si>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</si>
  <si>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</si>
  <si>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</si>
  <si>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</si>
  <si>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</si>
  <si>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</si>
  <si>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</si>
  <si>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</si>
  <si>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</si>
  <si>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</si>
  <si>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</si>
  <si>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</si>
  <si>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</si>
  <si>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</si>
  <si>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</si>
  <si>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</si>
  <si>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</si>
  <si>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</si>
  <si>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</si>
  <si>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</si>
  <si>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</si>
  <si>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</si>
  <si>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</si>
  <si>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</si>
  <si>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</si>
  <si>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</si>
  <si>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</si>
  <si>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</si>
  <si>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</si>
  <si>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</si>
  <si>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</si>
  <si>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</si>
  <si>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</si>
  <si>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</si>
  <si>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</si>
  <si>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</si>
  <si>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</si>
  <si>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</si>
  <si>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</si>
  <si>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</si>
  <si>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</si>
  <si>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</si>
  <si>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</si>
  <si>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</si>
  <si>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</si>
  <si>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</si>
  <si>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</si>
  <si>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</si>
  <si>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</si>
  <si>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</si>
  <si>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</si>
  <si>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</si>
  <si>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</si>
  <si>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</si>
  <si>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</si>
  <si>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</si>
  <si>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</si>
  <si>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</si>
  <si>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</si>
  <si>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</si>
  <si>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</si>
  <si>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</si>
  <si>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</si>
  <si>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</si>
  <si>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</si>
  <si>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</si>
  <si>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</si>
  <si>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</si>
  <si>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</si>
  <si>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</si>
  <si>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</si>
  <si>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</si>
  <si>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</si>
  <si>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</si>
  <si>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</si>
  <si>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</si>
  <si>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</si>
  <si>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</si>
  <si>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</si>
  <si>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</si>
  <si>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</si>
  <si>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</si>
  <si>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</si>
  <si>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</si>
  <si>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</si>
  <si>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</si>
  <si>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</si>
  <si>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</si>
  <si>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</si>
  <si>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</si>
  <si>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</si>
  <si>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</si>
  <si>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</si>
  <si>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</si>
  <si>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</si>
  <si>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</si>
  <si>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</si>
  <si>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</si>
  <si>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</si>
  <si>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</si>
  <si>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</si>
  <si>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</si>
  <si>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</si>
  <si>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</si>
  <si>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</si>
  <si>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</si>
  <si>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</si>
  <si>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</si>
  <si>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</si>
  <si>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</si>
  <si>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</si>
  <si>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</si>
  <si>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</si>
  <si>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</si>
  <si>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</si>
  <si>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</si>
  <si>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</si>
  <si>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</si>
  <si>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</si>
  <si>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</si>
  <si>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</si>
  <si>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</si>
  <si>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</si>
  <si>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</si>
  <si>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</si>
  <si>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</si>
  <si>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</si>
  <si>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</si>
  <si>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</si>
  <si>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</si>
  <si>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</si>
  <si>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</si>
  <si>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</si>
  <si>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</si>
  <si>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</si>
  <si>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</si>
  <si>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</si>
  <si>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</si>
  <si>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</si>
  <si>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</si>
  <si>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</si>
  <si>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</si>
  <si>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</si>
  <si>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</si>
  <si>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</si>
  <si>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</si>
  <si>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</si>
  <si>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</si>
  <si>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</si>
  <si>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</si>
  <si>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</si>
  <si>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</si>
  <si>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</si>
  <si>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</si>
  <si>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</si>
  <si>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</si>
  <si>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</si>
  <si>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</si>
  <si>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</si>
  <si>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</si>
  <si>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</si>
  <si>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</si>
  <si>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</si>
  <si>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</si>
  <si>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</si>
  <si>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</si>
  <si>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</si>
  <si>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</si>
  <si>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</si>
  <si>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</si>
  <si>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</si>
  <si>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</si>
  <si>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</si>
  <si>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</si>
  <si>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</si>
  <si>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</si>
  <si>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</si>
  <si>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</si>
  <si>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</si>
  <si>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</si>
  <si>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</si>
  <si>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</si>
  <si>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</si>
  <si>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</si>
  <si>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</si>
  <si>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</si>
  <si>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</si>
  <si>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</si>
  <si>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</si>
  <si>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</si>
  <si>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</si>
  <si>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</si>
  <si>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</si>
  <si>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</si>
  <si>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</si>
  <si>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</si>
  <si>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</si>
  <si>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</si>
  <si>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</si>
  <si>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</si>
  <si>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</si>
  <si>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</si>
  <si>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</si>
  <si>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</si>
  <si>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</si>
  <si>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</si>
  <si>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</si>
  <si>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</si>
  <si>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</si>
  <si>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</si>
  <si>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</si>
  <si>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</si>
  <si>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</si>
  <si>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</si>
  <si>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</si>
  <si>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</si>
  <si>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</si>
  <si>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</si>
  <si>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</si>
  <si>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</si>
  <si>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</si>
  <si>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</si>
  <si>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</si>
  <si>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</si>
  <si>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</si>
  <si>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</si>
  <si>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</si>
  <si>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</si>
  <si>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</si>
  <si>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</si>
  <si>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</si>
  <si>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</si>
  <si>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</si>
  <si>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</si>
  <si>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</si>
  <si>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</si>
  <si>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</si>
  <si>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</si>
  <si>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</si>
  <si>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</si>
  <si>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</si>
  <si>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</si>
  <si>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</si>
  <si>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</si>
  <si>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</si>
  <si>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</si>
  <si>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</si>
  <si>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</si>
  <si>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</si>
  <si>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</si>
  <si>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</si>
  <si>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</si>
  <si>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</si>
  <si>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</si>
  <si>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</si>
  <si>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</si>
  <si>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</si>
  <si>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</si>
  <si>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</si>
  <si>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</si>
  <si>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</si>
  <si>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</si>
  <si>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</si>
  <si>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</si>
  <si>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</si>
  <si>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</si>
  <si>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</si>
  <si>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</si>
  <si>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</si>
  <si>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</si>
  <si>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</si>
  <si>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</si>
  <si>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</si>
  <si>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</si>
  <si>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</si>
  <si>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</si>
  <si>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</si>
  <si>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</si>
  <si>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</si>
  <si>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</si>
  <si>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</si>
  <si>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</si>
  <si>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</si>
  <si>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</si>
  <si>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</si>
  <si>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</si>
  <si>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</si>
  <si>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</si>
  <si>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</si>
  <si>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</si>
  <si>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</si>
  <si>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</si>
  <si>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</si>
  <si>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</si>
  <si>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</si>
  <si>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</si>
  <si>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</si>
  <si>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</si>
  <si>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</si>
  <si>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</si>
  <si>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</si>
  <si>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</si>
  <si>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</si>
  <si>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</si>
  <si>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</si>
  <si>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</si>
  <si>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</si>
  <si>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</si>
  <si>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</si>
  <si>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</si>
  <si>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</si>
  <si>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</si>
  <si>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</si>
  <si>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</si>
  <si>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</si>
  <si>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</si>
  <si>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</si>
  <si>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</si>
  <si>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</si>
  <si>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</si>
  <si>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</si>
  <si>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</si>
  <si>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</si>
  <si>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</si>
  <si>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</si>
  <si>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</si>
  <si>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</si>
  <si>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</si>
  <si>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</si>
  <si>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</si>
  <si>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</si>
  <si>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</si>
  <si>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</si>
  <si>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</si>
  <si>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</si>
  <si>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</si>
  <si>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</si>
  <si>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</si>
  <si>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</si>
  <si>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</si>
  <si>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</si>
  <si>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</si>
  <si>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</si>
  <si>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</si>
  <si>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</si>
  <si>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</si>
  <si>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</si>
  <si>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</si>
  <si>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</si>
  <si>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</si>
  <si>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</si>
  <si>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</si>
  <si>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</si>
  <si>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</si>
  <si>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</si>
  <si>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</si>
  <si>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</si>
  <si>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</si>
  <si>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</si>
  <si>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</si>
  <si>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</si>
  <si>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</si>
  <si>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</si>
  <si>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</si>
  <si>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</si>
  <si>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</si>
  <si>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</si>
  <si>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</si>
  <si>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</si>
  <si>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</si>
  <si>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</si>
  <si>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</si>
  <si>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</si>
  <si>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</si>
  <si>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</si>
  <si>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</si>
  <si>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</si>
  <si>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</si>
  <si>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</si>
  <si>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</si>
  <si>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</si>
  <si>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</si>
  <si>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</si>
  <si>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</si>
  <si>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</si>
  <si>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</si>
  <si>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</si>
  <si>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</si>
  <si>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</si>
  <si>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</si>
  <si>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</si>
  <si>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</si>
  <si>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</si>
  <si>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</si>
  <si>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</si>
  <si>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</si>
  <si>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</si>
  <si>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</si>
  <si>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</si>
  <si>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</si>
  <si>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</si>
  <si>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</si>
  <si>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</si>
  <si>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</si>
  <si>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</si>
  <si>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</si>
  <si>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</si>
  <si>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</si>
  <si>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</si>
  <si>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</si>
  <si>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</si>
  <si>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</si>
  <si>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</si>
  <si>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</si>
  <si>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</si>
  <si>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</si>
  <si>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</si>
  <si>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</si>
  <si>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</si>
  <si>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</si>
  <si>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</si>
  <si>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</si>
  <si>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</si>
  <si>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</si>
  <si>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</si>
  <si>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</si>
  <si>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</si>
  <si>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</si>
  <si>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</si>
  <si>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</si>
  <si>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</si>
  <si>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</si>
  <si>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</si>
  <si>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</si>
  <si>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</si>
  <si>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</si>
  <si>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</si>
  <si>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</si>
  <si>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</si>
  <si>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</si>
  <si>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</si>
  <si>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</si>
  <si>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</si>
  <si>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</si>
  <si>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</si>
  <si>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</si>
  <si>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</si>
  <si>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</si>
  <si>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</si>
  <si>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</si>
  <si>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</si>
  <si>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</si>
  <si>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</si>
  <si>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</si>
  <si>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</si>
  <si>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</si>
  <si>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</si>
  <si>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</si>
  <si>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</si>
  <si>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</si>
  <si>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</si>
  <si>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</si>
  <si>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</si>
  <si>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</si>
  <si>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</si>
  <si>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</si>
  <si>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</si>
  <si>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</si>
  <si>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</si>
  <si>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</si>
  <si>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</si>
  <si>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</si>
  <si>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</si>
  <si>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</si>
  <si>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</si>
  <si>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</si>
  <si>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</si>
  <si>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</si>
  <si>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</si>
  <si>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</si>
  <si>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</si>
  <si>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</si>
  <si>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</si>
  <si>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</si>
  <si>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</si>
  <si>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</si>
  <si>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</si>
  <si>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</si>
  <si>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</si>
  <si>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</si>
  <si>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</si>
  <si>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</si>
  <si>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</si>
  <si>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</si>
  <si>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</si>
  <si>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</si>
  <si>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</si>
  <si>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</si>
  <si>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</si>
  <si>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</si>
  <si>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</si>
  <si>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</si>
  <si>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</si>
  <si>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</si>
  <si>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</si>
  <si>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</si>
  <si>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</si>
  <si>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</si>
  <si>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</si>
  <si>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</si>
  <si>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</si>
  <si>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</si>
  <si>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</si>
  <si>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</si>
  <si>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</si>
  <si>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</si>
  <si>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</si>
  <si>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</si>
  <si>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</si>
  <si>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</si>
  <si>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</si>
  <si>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</si>
  <si>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</si>
  <si>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</si>
  <si>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</si>
  <si>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</si>
  <si>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</si>
  <si>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</si>
  <si>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</si>
  <si>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</si>
  <si>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</si>
  <si>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</si>
  <si>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</si>
  <si>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</si>
  <si>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</si>
  <si>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</si>
  <si>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</si>
  <si>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</si>
  <si>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</si>
  <si>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</si>
  <si>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</si>
  <si>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</si>
  <si>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</si>
  <si>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</si>
  <si>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</si>
  <si>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</si>
  <si>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</si>
  <si>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</si>
  <si>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</si>
  <si>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</si>
  <si>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</si>
  <si>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</si>
  <si>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</si>
  <si>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</si>
  <si>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</si>
  <si>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</si>
  <si>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</si>
  <si>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</si>
  <si>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</si>
  <si>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</si>
  <si>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</si>
  <si>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</si>
  <si>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</si>
  <si>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</si>
  <si>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</si>
  <si>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</si>
  <si>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</si>
  <si>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</si>
  <si>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</si>
  <si>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</si>
  <si>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</si>
  <si>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</si>
  <si>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</si>
  <si>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</si>
  <si>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</si>
  <si>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</si>
  <si>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</si>
  <si>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</si>
  <si>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</si>
  <si>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</si>
  <si>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</si>
  <si>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</si>
  <si>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</si>
  <si>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</si>
  <si>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</si>
  <si>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</si>
  <si>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</si>
  <si>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</si>
  <si>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</si>
  <si>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</si>
  <si>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</si>
  <si>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</si>
  <si>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</si>
  <si>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</si>
  <si>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</si>
  <si>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</si>
  <si>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</si>
  <si>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</si>
  <si>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</si>
  <si>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</si>
  <si>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</si>
  <si>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</si>
  <si>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</si>
  <si>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</si>
  <si>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</si>
  <si>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</si>
  <si>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</si>
  <si>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</si>
  <si>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</si>
  <si>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</si>
  <si>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</si>
  <si>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</si>
  <si>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</si>
  <si>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</si>
  <si>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</si>
  <si>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</si>
  <si>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</si>
  <si>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</si>
  <si>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</si>
  <si>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</si>
  <si>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</si>
  <si>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</si>
  <si>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</si>
  <si>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</si>
  <si>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</si>
  <si>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</si>
  <si>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</si>
  <si>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</si>
  <si>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</si>
  <si>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</si>
  <si>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</si>
  <si>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</si>
  <si>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</si>
  <si>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</si>
  <si>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</si>
  <si>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</si>
  <si>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</si>
  <si>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</si>
  <si>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</si>
  <si>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</si>
  <si>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</si>
  <si>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</si>
  <si>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</si>
  <si>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</si>
  <si>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</si>
  <si>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</si>
  <si>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</si>
  <si>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</si>
  <si>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</si>
  <si>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</si>
  <si>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</si>
  <si>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</si>
  <si>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</si>
  <si>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</si>
  <si>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</si>
  <si>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</si>
  <si>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</si>
  <si>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</si>
  <si>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</si>
  <si>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</si>
  <si>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</si>
  <si>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</si>
  <si>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</si>
  <si>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</si>
  <si>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</si>
  <si>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</si>
  <si>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</si>
  <si>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</si>
  <si>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</si>
  <si>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</si>
  <si>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</si>
  <si>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</si>
  <si>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</si>
  <si>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</si>
  <si>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</si>
  <si>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</si>
  <si>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</si>
  <si>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</si>
  <si>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</si>
  <si>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</si>
  <si>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</si>
  <si>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</si>
  <si>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</si>
  <si>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</si>
  <si>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</si>
  <si>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</si>
  <si>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</si>
  <si>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</si>
  <si>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</si>
  <si>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</si>
  <si>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</si>
  <si>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</si>
  <si>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</si>
  <si>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</si>
  <si>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</si>
  <si>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</si>
  <si>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</si>
  <si>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</si>
  <si>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</si>
  <si>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</si>
  <si>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</si>
  <si>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</si>
  <si>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</si>
  <si>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</si>
  <si>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</si>
  <si>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</si>
  <si>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</si>
  <si>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</si>
  <si>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</si>
  <si>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</si>
  <si>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</si>
  <si>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</si>
  <si>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</si>
  <si>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</si>
  <si>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</si>
  <si>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</si>
  <si>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</si>
  <si>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</si>
  <si>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</si>
  <si>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</si>
  <si>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</si>
  <si>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</si>
  <si>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</si>
  <si>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</si>
  <si>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</si>
  <si>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</si>
  <si>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</si>
  <si>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</si>
  <si>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</si>
  <si>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</si>
  <si>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</si>
  <si>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</si>
  <si>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</si>
  <si>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</si>
  <si>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</si>
  <si>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</si>
  <si>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</si>
  <si>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</si>
  <si>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</si>
  <si>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</si>
  <si>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</si>
  <si>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</si>
  <si>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</si>
  <si>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</si>
  <si>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</si>
  <si>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</si>
  <si>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</si>
  <si>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</si>
  <si>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</si>
  <si>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</si>
  <si>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</si>
  <si>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</si>
  <si>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</si>
  <si>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</si>
  <si>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</si>
  <si>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</si>
  <si>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</si>
  <si>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</si>
  <si>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</si>
  <si>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</si>
  <si>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</si>
  <si>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</si>
  <si>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</si>
  <si>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</si>
  <si>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</si>
  <si>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</si>
  <si>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</si>
  <si>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</si>
  <si>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</si>
  <si>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</si>
  <si>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</si>
  <si>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</si>
  <si>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</si>
  <si>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</si>
  <si>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</si>
  <si>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</si>
  <si>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</si>
  <si>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</si>
  <si>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</si>
  <si>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</si>
  <si>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</si>
  <si>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</si>
  <si>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</si>
  <si>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</si>
  <si>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</si>
  <si>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</si>
  <si>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</si>
  <si>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</si>
  <si>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</si>
  <si>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</si>
  <si>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</si>
  <si>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</si>
  <si>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</si>
  <si>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</si>
  <si>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</si>
  <si>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</si>
  <si>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</si>
  <si>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</si>
  <si>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</si>
  <si>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</si>
  <si>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</si>
  <si>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</si>
  <si>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</si>
  <si>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</si>
  <si>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</si>
  <si>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</si>
  <si>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</si>
  <si>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</si>
  <si>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</si>
  <si>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</si>
  <si>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</si>
  <si>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</si>
  <si>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</si>
  <si>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</si>
  <si>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</si>
  <si>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</si>
  <si>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</si>
  <si>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</si>
  <si>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</si>
  <si>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</si>
  <si>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</si>
  <si>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</si>
  <si>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</si>
  <si>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</si>
  <si>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</si>
  <si>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</si>
  <si>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</si>
  <si>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</si>
  <si>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</si>
  <si>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</si>
  <si>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</si>
  <si>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</si>
  <si>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</si>
  <si>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</si>
  <si>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</si>
  <si>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</si>
  <si>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</si>
  <si>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</si>
  <si>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</si>
  <si>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</si>
  <si>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</si>
  <si>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</si>
  <si>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</si>
  <si>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</si>
  <si>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</si>
  <si>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</si>
  <si>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</si>
  <si>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</si>
  <si>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</si>
  <si>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</si>
  <si>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</si>
  <si>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</si>
  <si>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</si>
  <si>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</si>
  <si>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</si>
  <si>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</si>
  <si>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</si>
  <si>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</si>
  <si>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</si>
  <si>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</si>
  <si>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</si>
  <si>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</si>
  <si>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</si>
  <si>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</si>
  <si>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</si>
  <si>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</si>
  <si>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</si>
  <si>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</si>
  <si>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</si>
  <si>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</si>
  <si>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</si>
  <si>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</si>
  <si>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</si>
  <si>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</si>
  <si>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</si>
  <si>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</si>
  <si>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</si>
  <si>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</si>
  <si>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</si>
  <si>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</si>
  <si>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</si>
  <si>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</si>
  <si>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</si>
  <si>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</si>
  <si>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</si>
  <si>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</si>
  <si>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</si>
  <si>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</si>
  <si>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</si>
  <si>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</si>
  <si>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</si>
  <si>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</si>
  <si>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</si>
  <si>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</si>
  <si>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</si>
  <si>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</si>
  <si>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</si>
  <si>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</si>
  <si>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</si>
  <si>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</si>
  <si>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</si>
  <si>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</si>
  <si>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</si>
  <si>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</si>
  <si>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</si>
  <si>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</si>
  <si>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</si>
  <si>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</si>
  <si>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</si>
  <si>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</si>
  <si>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</si>
  <si>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</si>
  <si>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</si>
  <si>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</si>
  <si>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</si>
  <si>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</si>
  <si>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</si>
  <si>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</si>
  <si>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</si>
  <si>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</si>
  <si>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</si>
  <si>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</si>
  <si>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</si>
  <si>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</si>
  <si>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</si>
  <si>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</si>
  <si>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</si>
  <si>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</si>
  <si>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</si>
  <si>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</si>
  <si>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</si>
  <si>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</si>
  <si>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</si>
  <si>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</si>
  <si>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</si>
  <si>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</si>
  <si>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</si>
  <si>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</si>
  <si>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</si>
  <si>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</si>
  <si>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</si>
  <si>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</si>
  <si>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</si>
  <si>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</si>
  <si>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</si>
  <si>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</si>
  <si>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</si>
  <si>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</si>
  <si>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</si>
  <si>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</si>
  <si>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</si>
  <si>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</si>
  <si>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</si>
  <si>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</si>
  <si>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</si>
  <si>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</si>
  <si>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</si>
  <si>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</si>
  <si>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</si>
  <si>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</si>
  <si>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</si>
  <si>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</si>
  <si>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</si>
  <si>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</si>
  <si>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</si>
  <si>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</si>
  <si>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</si>
  <si>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</si>
  <si>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</si>
  <si>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</si>
  <si>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</si>
  <si>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</si>
  <si>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</si>
  <si>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</si>
  <si>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</si>
  <si>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</si>
  <si>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</si>
  <si>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</si>
  <si>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</si>
  <si>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</si>
  <si>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</si>
  <si>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</si>
  <si>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</si>
  <si>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</si>
  <si>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</si>
  <si>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</si>
  <si>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</si>
  <si>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</si>
  <si>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</si>
  <si>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</si>
  <si>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</si>
  <si>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</si>
  <si>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</si>
  <si>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</si>
  <si>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</si>
  <si>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</si>
  <si>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</si>
  <si>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</si>
  <si>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</si>
  <si>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</si>
  <si>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</si>
  <si>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</si>
  <si>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</si>
  <si>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</si>
  <si>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</si>
  <si>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</si>
  <si>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</si>
  <si>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</si>
  <si>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</si>
  <si>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</si>
  <si>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</si>
  <si>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</si>
  <si>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</si>
  <si>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</si>
  <si>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</si>
  <si>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</si>
  <si>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</si>
  <si>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</si>
  <si>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</si>
  <si>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</si>
  <si>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</si>
  <si>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</si>
  <si>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</si>
  <si>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</si>
  <si>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</si>
  <si>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</si>
  <si>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</si>
  <si>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</si>
  <si>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</si>
  <si>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</si>
  <si>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</si>
  <si>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</si>
  <si>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</si>
  <si>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</si>
  <si>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</si>
  <si>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</si>
  <si>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</si>
  <si>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</si>
  <si>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</si>
  <si>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</si>
  <si>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</si>
  <si>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</si>
  <si>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</si>
  <si>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</si>
  <si>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</si>
  <si>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</si>
  <si>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</si>
  <si>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</si>
  <si>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</si>
  <si>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</si>
  <si>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</si>
  <si>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</si>
  <si>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</si>
  <si>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</si>
  <si>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</si>
  <si>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</si>
  <si>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</si>
  <si>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</si>
  <si>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</si>
  <si>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</si>
  <si>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</si>
  <si>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</si>
  <si>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</si>
  <si>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</si>
  <si>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</si>
  <si>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</si>
  <si>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</si>
  <si>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</si>
  <si>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</si>
  <si>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</si>
  <si>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</si>
  <si>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</si>
  <si>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</si>
  <si>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</si>
  <si>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</si>
  <si>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</si>
  <si>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</si>
  <si>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</si>
  <si>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</si>
  <si>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</si>
  <si>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</si>
  <si>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</si>
  <si>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</si>
  <si>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</si>
  <si>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</si>
  <si>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</si>
  <si>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</si>
  <si>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</si>
  <si>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</si>
  <si>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</si>
  <si>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</si>
  <si>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</si>
  <si>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</si>
  <si>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</si>
  <si>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</si>
  <si>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</si>
  <si>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</si>
  <si>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</si>
  <si>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</si>
  <si>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</si>
  <si>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</si>
  <si>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</si>
  <si>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</si>
  <si>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</si>
  <si>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</si>
  <si>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</si>
  <si>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</si>
  <si>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</si>
  <si>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</si>
  <si>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</si>
  <si>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</si>
  <si>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</si>
  <si>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</si>
  <si>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</si>
  <si>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</si>
  <si>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</si>
  <si>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</si>
  <si>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</si>
  <si>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</si>
  <si>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</si>
  <si>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</si>
  <si>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</si>
  <si>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</si>
  <si>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</si>
  <si>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</si>
  <si>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</si>
  <si>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</si>
  <si>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</si>
  <si>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</si>
  <si>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</si>
  <si>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</si>
  <si>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</si>
  <si>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</si>
  <si>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</si>
  <si>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</si>
  <si>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</si>
  <si>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</si>
  <si>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</si>
  <si>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</si>
  <si>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</si>
  <si>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</si>
  <si>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</si>
  <si>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</si>
  <si>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</si>
  <si>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</si>
  <si>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</si>
  <si>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</si>
  <si>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</si>
  <si>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</si>
  <si>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</si>
  <si>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</si>
  <si>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</si>
  <si>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</si>
  <si>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</si>
  <si>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</si>
  <si>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</si>
  <si>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</si>
  <si>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</si>
  <si>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</si>
  <si>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</si>
  <si>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</si>
  <si>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</si>
  <si>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</si>
  <si>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</si>
  <si>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</si>
  <si>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</si>
  <si>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</si>
  <si>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</si>
  <si>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</si>
  <si>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</si>
  <si>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</si>
  <si>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</si>
  <si>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</si>
  <si>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</si>
  <si>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</si>
  <si>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</si>
  <si>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</si>
  <si>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</si>
  <si>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</si>
  <si>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</si>
  <si>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</si>
  <si>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</si>
  <si>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</si>
  <si>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</si>
  <si>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</si>
  <si>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</si>
  <si>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</si>
  <si>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</si>
  <si>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</si>
  <si>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</si>
  <si>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</si>
  <si>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</si>
  <si>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</si>
  <si>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</si>
  <si>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</si>
  <si>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</si>
  <si>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</si>
  <si>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</si>
  <si>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</si>
  <si>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</si>
  <si>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</si>
  <si>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</si>
  <si>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</si>
  <si>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</si>
  <si>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</si>
  <si>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</si>
  <si>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</si>
  <si>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</si>
  <si>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</si>
  <si>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</si>
  <si>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</si>
  <si>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</si>
  <si>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</si>
  <si>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</si>
  <si>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</si>
  <si>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</si>
  <si>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</si>
  <si>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</si>
  <si>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</si>
  <si>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</si>
  <si>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</si>
  <si>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</si>
  <si>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</si>
  <si>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</si>
  <si>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</si>
  <si>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</si>
  <si>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</si>
  <si>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</si>
  <si>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</si>
  <si>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</si>
  <si>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</si>
  <si>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</si>
  <si>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</si>
  <si>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</si>
  <si>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</si>
  <si>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</si>
  <si>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</si>
  <si>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</si>
  <si>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</si>
  <si>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</si>
  <si>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</si>
  <si>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</si>
  <si>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</si>
  <si>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</si>
  <si>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</si>
  <si>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</si>
  <si>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</si>
  <si>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</si>
  <si>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</si>
  <si>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</si>
  <si>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</si>
  <si>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</si>
  <si>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</si>
  <si>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</si>
  <si>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</si>
  <si>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</si>
  <si>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</si>
  <si>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</si>
  <si>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</si>
  <si>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</si>
  <si>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</si>
  <si>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</si>
  <si>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</si>
  <si>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</si>
  <si>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</si>
  <si>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</si>
  <si>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</si>
  <si>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</si>
  <si>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</si>
  <si>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</si>
  <si>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</si>
  <si>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</si>
  <si>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</si>
  <si>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</si>
  <si>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</si>
  <si>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</si>
  <si>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</si>
  <si>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</si>
  <si>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</si>
  <si>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</si>
  <si>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</si>
  <si>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</si>
  <si>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</si>
  <si>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</si>
  <si>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</si>
  <si>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</si>
  <si>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</si>
  <si>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</si>
  <si>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</si>
  <si>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</si>
  <si>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</si>
  <si>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</si>
  <si>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</si>
  <si>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</si>
  <si>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</si>
  <si>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</si>
  <si>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</si>
  <si>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</si>
  <si>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</si>
  <si>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</si>
  <si>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</si>
  <si>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</si>
  <si>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</si>
  <si>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</si>
  <si>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</si>
  <si>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</si>
  <si>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</si>
  <si>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</si>
  <si>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</si>
  <si>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</si>
  <si>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</si>
  <si>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</si>
  <si>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</si>
  <si>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</si>
  <si>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</si>
  <si>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</si>
  <si>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</si>
  <si>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</si>
  <si>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</si>
  <si>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</si>
  <si>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</si>
  <si>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</si>
  <si>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</si>
  <si>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</si>
  <si>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</si>
  <si>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</si>
  <si>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</si>
  <si>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</si>
  <si>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</si>
  <si>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</si>
  <si>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</si>
  <si>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</si>
  <si>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</si>
  <si>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</si>
  <si>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</si>
  <si>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</si>
  <si>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</si>
  <si>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</si>
  <si>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</si>
  <si>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</si>
  <si>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</si>
  <si>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</si>
  <si>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</si>
  <si>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</si>
  <si>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</si>
  <si>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</si>
  <si>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</si>
  <si>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</si>
  <si>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</si>
  <si>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</si>
  <si>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</si>
  <si>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</si>
  <si>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</si>
  <si>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</si>
  <si>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</si>
  <si>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</si>
  <si>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</si>
  <si>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</si>
  <si>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</si>
  <si>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</si>
  <si>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</si>
  <si>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</si>
  <si>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</si>
  <si>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</si>
  <si>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</si>
  <si>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</si>
  <si>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</si>
  <si>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</si>
  <si>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</si>
  <si>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</si>
  <si>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</si>
  <si>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</si>
  <si>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</si>
  <si>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</si>
  <si>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</si>
  <si>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</si>
  <si>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</si>
  <si>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</si>
  <si>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</si>
  <si>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</si>
  <si>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</si>
  <si>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</si>
  <si>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</si>
  <si>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</si>
  <si>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</si>
  <si>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</si>
  <si>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</si>
  <si>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</si>
  <si>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</si>
  <si>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</si>
  <si>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</si>
  <si>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</si>
  <si>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</si>
  <si>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</si>
  <si>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</si>
  <si>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</si>
  <si>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</si>
  <si>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</si>
  <si>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</si>
  <si>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</si>
  <si>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</si>
  <si>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</si>
  <si>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</si>
  <si>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</si>
  <si>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</si>
  <si>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</si>
  <si>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</si>
  <si>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</si>
  <si>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</si>
  <si>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</si>
  <si>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</si>
  <si>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</si>
  <si>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</si>
  <si>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</si>
  <si>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</si>
  <si>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</si>
  <si>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</si>
  <si>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</si>
  <si>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</si>
  <si>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</si>
  <si>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</si>
  <si>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</si>
  <si>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</si>
  <si>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</si>
  <si>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</si>
  <si>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</si>
  <si>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</si>
  <si>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</si>
  <si>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</si>
  <si>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</si>
  <si>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</si>
  <si>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</si>
  <si>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</si>
  <si>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</si>
  <si>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</si>
  <si>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</si>
  <si>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</si>
  <si>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</si>
  <si>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</si>
  <si>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</si>
  <si>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</si>
  <si>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</si>
  <si>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</si>
  <si>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</si>
  <si>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</si>
  <si>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</si>
  <si>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</si>
  <si>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</si>
  <si>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</si>
  <si>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</si>
  <si>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</si>
  <si>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</si>
  <si>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</si>
  <si>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</si>
  <si>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</si>
  <si>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</si>
  <si>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</si>
  <si>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</si>
  <si>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</si>
  <si>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</si>
  <si>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</si>
  <si>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</si>
  <si>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</si>
  <si>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</si>
  <si>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</si>
  <si>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</si>
  <si>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</si>
  <si>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</si>
  <si>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</si>
  <si>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</si>
  <si>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</si>
  <si>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</si>
  <si>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</si>
  <si>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</si>
  <si>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</si>
  <si>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</si>
  <si>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</si>
  <si>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</si>
  <si>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</si>
  <si>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</si>
  <si>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</si>
  <si>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</si>
  <si>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</si>
  <si>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</si>
  <si>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</si>
  <si>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</si>
  <si>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</si>
  <si>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</si>
  <si>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</si>
  <si>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</si>
  <si>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</si>
  <si>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</si>
  <si>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</si>
  <si>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</si>
  <si>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</si>
  <si>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</si>
  <si>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</si>
  <si>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</si>
  <si>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</si>
  <si>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</si>
  <si>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</si>
  <si>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</si>
  <si>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</si>
  <si>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</si>
  <si>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</si>
  <si>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</si>
  <si>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</si>
  <si>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</si>
  <si>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</si>
  <si>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</si>
  <si>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</si>
  <si>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</si>
  <si>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</si>
  <si>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</si>
  <si>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</si>
  <si>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</si>
  <si>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</si>
  <si>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</si>
  <si>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</si>
  <si>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</si>
  <si>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</si>
  <si>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</si>
  <si>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</si>
  <si>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</si>
  <si>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</si>
  <si>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</si>
  <si>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</si>
  <si>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</si>
  <si>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</si>
  <si>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</si>
  <si>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</si>
  <si>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</si>
  <si>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</si>
  <si>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</si>
  <si>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</si>
  <si>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</si>
  <si>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</si>
  <si>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</si>
  <si>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</si>
  <si>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</si>
  <si>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</si>
  <si>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</si>
  <si>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</si>
  <si>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</si>
  <si>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</si>
  <si>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</si>
  <si>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</si>
  <si>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</si>
  <si>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</si>
  <si>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</si>
  <si>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</si>
  <si>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</si>
  <si>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</si>
  <si>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</si>
  <si>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</si>
  <si>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</si>
  <si>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</si>
  <si>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</si>
  <si>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</si>
  <si>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</si>
  <si>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</si>
  <si>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</si>
  <si>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</si>
  <si>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</si>
  <si>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</si>
  <si>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</si>
  <si>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</si>
  <si>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</si>
  <si>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</si>
  <si>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</si>
  <si>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</si>
  <si>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</si>
  <si>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</si>
  <si>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</si>
  <si>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</si>
  <si>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</si>
  <si>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</si>
  <si>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</si>
  <si>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</si>
  <si>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</si>
  <si>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</si>
  <si>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</si>
  <si>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</si>
  <si>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</si>
  <si>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</si>
  <si>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</si>
  <si>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</si>
  <si>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</si>
  <si>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</si>
  <si>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</si>
  <si>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</si>
  <si>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</si>
  <si>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</si>
  <si>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</si>
  <si>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</si>
  <si>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</si>
  <si>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</si>
  <si>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</si>
  <si>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</si>
  <si>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</si>
  <si>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</si>
  <si>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</si>
  <si>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</si>
  <si>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</si>
  <si>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</si>
  <si>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</si>
  <si>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</si>
  <si>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</si>
  <si>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</si>
  <si>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</si>
  <si>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</si>
  <si>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</si>
  <si>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</si>
  <si>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</si>
  <si>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</si>
  <si>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</si>
  <si>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</si>
  <si>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</si>
  <si>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</si>
  <si>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</si>
  <si>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</si>
  <si>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</si>
  <si>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</si>
  <si>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</si>
  <si>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</si>
  <si>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</si>
  <si>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</si>
  <si>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</si>
  <si>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</si>
  <si>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</si>
  <si>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</si>
  <si>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</si>
  <si>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</si>
  <si>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</si>
  <si>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</si>
  <si>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</si>
  <si>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</si>
  <si>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</si>
  <si>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</si>
  <si>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</si>
  <si>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</si>
  <si>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</si>
  <si>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</si>
  <si>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</si>
  <si>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</si>
  <si>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</si>
  <si>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</si>
  <si>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</si>
  <si>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</si>
  <si>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</si>
  <si>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</si>
  <si>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</si>
  <si>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</si>
  <si>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</si>
  <si>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</si>
  <si>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</si>
  <si>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</si>
  <si>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</si>
  <si>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</si>
  <si>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</si>
  <si>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</si>
  <si>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</si>
  <si>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</si>
  <si>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</si>
  <si>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</si>
  <si>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</si>
  <si>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</si>
  <si>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</si>
  <si>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</si>
  <si>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</si>
  <si>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</si>
  <si>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</si>
  <si>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</si>
  <si>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</si>
  <si>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</si>
  <si>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</si>
  <si>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</si>
  <si>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</si>
  <si>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</si>
  <si>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</si>
  <si>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</si>
  <si>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</si>
  <si>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</si>
  <si>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</si>
  <si>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</si>
  <si>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</si>
  <si>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</si>
  <si>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</si>
  <si>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</si>
  <si>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</si>
  <si>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</si>
  <si>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</si>
  <si>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</si>
  <si>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</si>
  <si>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</si>
  <si>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</si>
  <si>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</si>
  <si>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</si>
  <si>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</si>
  <si>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</si>
  <si>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</si>
  <si>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</si>
  <si>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</si>
  <si>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</si>
  <si>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</si>
  <si>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</si>
  <si>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</si>
  <si>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</si>
  <si>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</si>
  <si>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</si>
  <si>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</si>
  <si>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</si>
  <si>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</si>
  <si>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</si>
  <si>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</si>
  <si>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</si>
  <si>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</si>
  <si>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</si>
  <si>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</si>
  <si>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</si>
  <si>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</si>
  <si>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</si>
  <si>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</si>
  <si>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</si>
  <si>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</si>
  <si>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</si>
  <si>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</si>
  <si>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</si>
  <si>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</si>
  <si>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</si>
  <si>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</si>
  <si>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</si>
  <si>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</si>
  <si>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</si>
  <si>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</si>
  <si>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</si>
  <si>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</si>
  <si>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</si>
  <si>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</si>
  <si>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</si>
  <si>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</si>
  <si>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</si>
  <si>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</si>
  <si>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</si>
  <si>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</si>
  <si>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</si>
  <si>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</si>
  <si>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</si>
  <si>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</si>
  <si>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</si>
  <si>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</si>
  <si>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</si>
  <si>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</si>
  <si>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</si>
  <si>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</si>
  <si>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</si>
  <si>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</si>
  <si>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</si>
  <si>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</si>
  <si>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</si>
  <si>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</si>
  <si>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</si>
  <si>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</si>
  <si>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</si>
  <si>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</si>
  <si>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</si>
  <si>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</si>
  <si>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</si>
  <si>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</si>
  <si>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</si>
  <si>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</si>
  <si>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</si>
  <si>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</si>
  <si>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</si>
  <si>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</si>
  <si>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</si>
  <si>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</si>
  <si>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</si>
  <si>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</si>
  <si>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</si>
  <si>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</si>
  <si>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</si>
  <si>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</si>
  <si>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</si>
  <si>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</si>
  <si>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</si>
  <si>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</si>
  <si>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</si>
  <si>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</si>
  <si>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</si>
  <si>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</si>
  <si>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</si>
  <si>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</si>
  <si>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</si>
  <si>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</si>
  <si>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</si>
  <si>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</si>
  <si>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</si>
  <si>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</si>
  <si>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</si>
  <si>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</si>
  <si>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</si>
  <si>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</si>
  <si>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</si>
  <si>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</si>
  <si>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</si>
  <si>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</si>
  <si>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</si>
  <si>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</si>
  <si>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</si>
  <si>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</si>
  <si>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</si>
  <si>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</si>
  <si>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</si>
  <si>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</si>
  <si>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</si>
  <si>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</si>
  <si>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</si>
  <si>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</si>
  <si>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</si>
  <si>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</si>
  <si>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</si>
  <si>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</si>
  <si>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</si>
  <si>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</si>
  <si>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</si>
  <si>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</si>
  <si>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</si>
  <si>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</si>
  <si>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</si>
  <si>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</si>
  <si>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</si>
  <si>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</si>
  <si>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</si>
  <si>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</si>
  <si>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</si>
  <si>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</si>
  <si>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</si>
  <si>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</si>
  <si>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</si>
  <si>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</si>
  <si>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</si>
  <si>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</si>
  <si>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</si>
  <si>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</si>
  <si>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</si>
  <si>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</si>
  <si>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</si>
  <si>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</si>
  <si>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</si>
  <si>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</si>
  <si>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</si>
  <si>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</si>
  <si>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</si>
  <si>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</si>
  <si>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</si>
  <si>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</si>
  <si>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</si>
  <si>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</si>
  <si>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</si>
  <si>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</si>
  <si>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</si>
  <si>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</si>
  <si>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</si>
  <si>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</si>
  <si>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</si>
  <si>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</si>
  <si>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</si>
  <si>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</si>
  <si>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</si>
  <si>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</si>
  <si>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</si>
  <si>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</si>
  <si>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</si>
  <si>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</si>
  <si>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</si>
  <si>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</si>
  <si>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</si>
  <si>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</si>
  <si>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</si>
  <si>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</si>
  <si>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</si>
  <si>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</si>
  <si>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</si>
  <si>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</si>
  <si>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</si>
  <si>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</si>
  <si>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</si>
  <si>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</si>
  <si>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</si>
  <si>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</si>
  <si>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</si>
  <si>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</si>
  <si>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</si>
  <si>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</si>
  <si>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</si>
  <si>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</si>
  <si>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</si>
  <si>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</si>
  <si>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</si>
  <si>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</si>
  <si>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</si>
  <si>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</si>
  <si>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</si>
  <si>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</si>
  <si>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</si>
  <si>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</si>
  <si>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</si>
  <si>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</si>
  <si>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</si>
  <si>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</si>
  <si>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</si>
  <si>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</si>
  <si>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</si>
  <si>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</si>
  <si>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</si>
  <si>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</si>
  <si>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</si>
  <si>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</si>
  <si>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</si>
  <si>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</si>
  <si>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</si>
  <si>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</si>
  <si>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</si>
  <si>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</si>
  <si>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</si>
  <si>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</si>
  <si>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</si>
  <si>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</si>
  <si>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</si>
  <si>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</si>
  <si>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</si>
  <si>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</si>
  <si>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</si>
  <si>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</si>
  <si>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</si>
  <si>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</si>
  <si>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</si>
  <si>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</si>
  <si>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</si>
  <si>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</si>
  <si>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</si>
  <si>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</si>
  <si>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</si>
  <si>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</si>
  <si>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</si>
  <si>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</si>
  <si>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</si>
  <si>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</si>
  <si>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</si>
  <si>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</si>
  <si>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</si>
  <si>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</si>
  <si>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</si>
  <si>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</si>
  <si>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</si>
  <si>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</si>
  <si>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</si>
  <si>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</si>
  <si>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</si>
  <si>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</si>
  <si>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</si>
  <si>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</si>
  <si>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</si>
  <si>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</si>
  <si>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</si>
  <si>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</si>
  <si>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</si>
  <si>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</si>
  <si>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</si>
  <si>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</si>
  <si>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</si>
  <si>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</si>
  <si>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</si>
  <si>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</si>
  <si>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</si>
  <si>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</si>
  <si>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</si>
  <si>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</si>
  <si>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</si>
  <si>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</si>
  <si>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</si>
  <si>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</si>
  <si>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</si>
  <si>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</si>
  <si>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</si>
  <si>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</si>
  <si>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</si>
  <si>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</si>
  <si>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</si>
  <si>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</si>
  <si>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</si>
  <si>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</si>
  <si>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</si>
  <si>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</si>
  <si>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</si>
  <si>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</si>
  <si>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</si>
  <si>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</si>
  <si>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</si>
  <si>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</si>
  <si>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</si>
  <si>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</si>
  <si>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</si>
  <si>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</si>
  <si>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</si>
  <si>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</si>
  <si>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</si>
  <si>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</si>
  <si>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</si>
  <si>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</si>
  <si>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</si>
  <si>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</si>
  <si>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</si>
  <si>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</si>
  <si>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</si>
  <si>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</si>
  <si>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</si>
  <si>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</si>
  <si>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</si>
  <si>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</si>
  <si>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</si>
  <si>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</si>
  <si>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</si>
  <si>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</si>
  <si>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</si>
  <si>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</si>
  <si>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</si>
  <si>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</si>
  <si>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</si>
  <si>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</si>
  <si>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</si>
  <si>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</si>
  <si>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</si>
  <si>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</si>
  <si>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</si>
  <si>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</si>
  <si>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</si>
  <si>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</si>
  <si>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</si>
  <si>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</si>
  <si>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</si>
  <si>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</si>
  <si>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</si>
  <si>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</si>
  <si>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</si>
  <si>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</si>
  <si>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</si>
  <si>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</si>
  <si>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</si>
  <si>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</si>
  <si>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</si>
  <si>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</si>
  <si>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</si>
  <si>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</si>
  <si>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</si>
  <si>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</si>
  <si>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</si>
  <si>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</si>
  <si>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</si>
  <si>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</si>
  <si>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</si>
  <si>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</si>
  <si>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</si>
  <si>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</si>
  <si>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</si>
  <si>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</si>
  <si>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</si>
  <si>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</si>
  <si>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</si>
  <si>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</si>
  <si>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</si>
  <si>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</si>
  <si>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</si>
  <si>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</si>
  <si>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</si>
  <si>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</si>
  <si>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</si>
  <si>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</si>
  <si>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</si>
  <si>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</si>
  <si>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</si>
  <si>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</si>
  <si>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</si>
  <si>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</si>
  <si>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</si>
  <si>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</si>
  <si>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</si>
  <si>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</si>
  <si>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</si>
  <si>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</si>
  <si>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</si>
  <si>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</si>
  <si>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</si>
  <si>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</si>
  <si>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</si>
  <si>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</si>
  <si>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</si>
  <si>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</si>
  <si>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</si>
  <si>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</si>
  <si>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</si>
  <si>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</si>
  <si>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</si>
  <si>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</si>
  <si>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</si>
  <si>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</si>
  <si>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</si>
  <si>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</si>
  <si>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</si>
  <si>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</si>
  <si>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</si>
  <si>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</si>
  <si>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</si>
  <si>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</si>
  <si>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</si>
  <si>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</si>
  <si>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</si>
  <si>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</si>
  <si>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</si>
  <si>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</si>
  <si>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</si>
  <si>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</si>
  <si>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</si>
  <si>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</si>
  <si>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</si>
  <si>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</si>
  <si>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</si>
  <si>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</si>
  <si>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</si>
  <si>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</si>
  <si>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</si>
  <si>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</si>
  <si>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</si>
  <si>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</si>
  <si>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</si>
  <si>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</si>
  <si>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</si>
  <si>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</si>
  <si>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</si>
  <si>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</si>
  <si>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</si>
  <si>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</si>
  <si>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</si>
  <si>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</si>
  <si>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</si>
  <si>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</si>
  <si>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</si>
  <si>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</si>
  <si>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</si>
  <si>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</si>
  <si>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</si>
  <si>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</si>
  <si>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</si>
  <si>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</si>
  <si>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</si>
  <si>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</si>
  <si>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</si>
  <si>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</si>
  <si>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</si>
  <si>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</si>
  <si>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</si>
  <si>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</si>
  <si>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</si>
  <si>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</si>
  <si>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</si>
  <si>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</si>
  <si>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</si>
  <si>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</si>
  <si>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</si>
  <si>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</si>
  <si>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</si>
  <si>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</si>
  <si>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</si>
  <si>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</si>
  <si>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</si>
  <si>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</si>
  <si>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</si>
  <si>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</si>
  <si>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</si>
  <si>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</si>
  <si>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</si>
  <si>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</si>
  <si>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</si>
  <si>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</si>
  <si>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</si>
  <si>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</si>
  <si>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</si>
  <si>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</si>
  <si>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</si>
  <si>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</si>
  <si>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</si>
  <si>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</si>
  <si>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</si>
  <si>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</si>
  <si>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</si>
  <si>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</si>
  <si>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</si>
  <si>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</si>
  <si>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</si>
  <si>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</si>
  <si>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</si>
  <si>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</si>
  <si>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</si>
  <si>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</si>
  <si>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</si>
  <si>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</si>
  <si>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</si>
  <si>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</si>
  <si>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</si>
  <si>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</si>
  <si>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</si>
  <si>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</si>
  <si>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</si>
  <si>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</si>
  <si>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</si>
  <si>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</si>
  <si>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</si>
  <si>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</si>
  <si>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</si>
  <si>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</si>
  <si>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</si>
  <si>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</si>
  <si>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</si>
  <si>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</si>
  <si>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</si>
  <si>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</si>
  <si>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</si>
  <si>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</si>
  <si>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</si>
  <si>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</si>
  <si>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</si>
  <si>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</si>
  <si>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</si>
  <si>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</si>
  <si>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</si>
  <si>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</si>
  <si>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</si>
  <si>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</si>
  <si>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</si>
  <si>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</si>
  <si>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</si>
  <si>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</si>
  <si>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</si>
  <si>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</si>
  <si>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</si>
  <si>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</si>
  <si>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</si>
  <si>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</si>
  <si>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</si>
  <si>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</si>
  <si>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</si>
  <si>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</si>
  <si>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</si>
  <si>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</si>
  <si>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</si>
  <si>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</si>
  <si>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</si>
  <si>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</si>
  <si>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</si>
  <si>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</si>
  <si>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</si>
  <si>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</si>
  <si>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</si>
  <si>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</si>
  <si>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</si>
  <si>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</si>
  <si>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</si>
  <si>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</si>
  <si>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</si>
  <si>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</si>
  <si>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</si>
  <si>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</si>
  <si>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</si>
  <si>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</si>
  <si>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</si>
  <si>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</si>
  <si>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</si>
  <si>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</si>
  <si>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</si>
  <si>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</si>
  <si>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</si>
  <si>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</si>
  <si>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</si>
  <si>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</si>
  <si>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</si>
  <si>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</si>
  <si>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</si>
  <si>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</si>
  <si>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</si>
  <si>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</si>
  <si>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</si>
  <si>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</si>
  <si>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</si>
  <si>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</si>
  <si>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</si>
  <si>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</si>
  <si>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</si>
  <si>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</si>
  <si>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</si>
  <si>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</si>
  <si>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</si>
  <si>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</si>
  <si>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</si>
  <si>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</si>
  <si>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</si>
  <si>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</si>
  <si>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</si>
  <si>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</si>
  <si>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</si>
  <si>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</si>
  <si>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</si>
  <si>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</si>
  <si>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</si>
  <si>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</si>
  <si>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</si>
  <si>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</si>
  <si>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</si>
  <si>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</si>
  <si>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</si>
  <si>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</si>
  <si>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</si>
  <si>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</si>
  <si>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</si>
  <si>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</si>
  <si>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</si>
  <si>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</si>
  <si>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</si>
  <si>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</si>
  <si>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</si>
  <si>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</si>
  <si>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</si>
  <si>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</si>
  <si>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</si>
  <si>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</si>
  <si>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</si>
  <si>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</si>
  <si>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</si>
  <si>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</si>
  <si>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</si>
  <si>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</si>
  <si>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</si>
  <si>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</si>
  <si>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</si>
  <si>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</si>
  <si>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</si>
  <si>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</si>
  <si>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</si>
  <si>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</si>
  <si>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</si>
  <si>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</si>
  <si>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</si>
  <si>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</si>
  <si>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</si>
  <si>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</si>
  <si>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</si>
  <si>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</si>
  <si>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</si>
  <si>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</si>
  <si>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</si>
  <si>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</si>
  <si>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</si>
  <si>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</si>
  <si>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</si>
  <si>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</si>
  <si>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</si>
  <si>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</si>
  <si>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</si>
  <si>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</si>
  <si>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</si>
  <si>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</si>
  <si>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</si>
  <si>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</si>
  <si>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</si>
  <si>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</si>
  <si>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</si>
  <si>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</si>
  <si>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</si>
  <si>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</si>
  <si>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</si>
  <si>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</si>
  <si>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</si>
  <si>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</si>
  <si>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</si>
  <si>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</si>
  <si>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</si>
  <si>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</si>
  <si>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</si>
  <si>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</si>
  <si>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</si>
  <si>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</si>
  <si>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</si>
  <si>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</si>
  <si>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</si>
  <si>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</si>
  <si>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</si>
  <si>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</si>
  <si>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</si>
  <si>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</si>
  <si>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</si>
  <si>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</si>
  <si>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</si>
  <si>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</si>
  <si>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</si>
  <si>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</si>
  <si>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</si>
  <si>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</si>
  <si>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</si>
  <si>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</si>
  <si>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</si>
  <si>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</si>
  <si>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</si>
  <si>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</si>
  <si>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</si>
  <si>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</si>
  <si>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</si>
  <si>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</si>
  <si>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</si>
  <si>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</si>
  <si>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</si>
  <si>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</si>
  <si>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</si>
  <si>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</si>
  <si>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</si>
  <si>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</si>
  <si>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</si>
  <si>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</si>
  <si>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</si>
  <si>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</si>
  <si>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</si>
  <si>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</si>
  <si>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</si>
  <si>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</si>
  <si>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</si>
  <si>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</si>
  <si>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</si>
  <si>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</si>
  <si>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</si>
  <si>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</si>
  <si>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</si>
  <si>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</si>
  <si>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</si>
  <si>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</si>
  <si>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</si>
  <si>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</si>
  <si>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</si>
  <si>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</si>
  <si>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</si>
  <si>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</si>
  <si>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</si>
  <si>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</si>
  <si>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</si>
  <si>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</si>
  <si>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</si>
  <si>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</si>
  <si>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</si>
  <si>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</si>
  <si>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</si>
  <si>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</si>
  <si>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</si>
  <si>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</si>
  <si>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</si>
  <si>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</si>
  <si>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</si>
  <si>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</si>
  <si>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</si>
  <si>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</si>
  <si>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</si>
  <si>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</si>
  <si>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</si>
  <si>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</si>
  <si>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</si>
  <si>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</si>
  <si>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</si>
  <si>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</si>
  <si>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</si>
  <si>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</si>
  <si>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</si>
  <si>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</si>
  <si>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</si>
  <si>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</si>
  <si>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</si>
  <si>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</si>
  <si>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</si>
  <si>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</si>
  <si>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</si>
  <si>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</si>
  <si>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</si>
  <si>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</si>
  <si>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</si>
  <si>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</si>
  <si>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</si>
  <si>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</si>
  <si>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</si>
  <si>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</si>
  <si>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</si>
  <si>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</si>
  <si>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</si>
  <si>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</si>
  <si>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</si>
  <si>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</si>
  <si>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</si>
  <si>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</si>
  <si>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</si>
  <si>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</si>
  <si>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</si>
  <si>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</si>
  <si>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</si>
  <si>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</si>
  <si>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</si>
  <si>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</si>
  <si>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</si>
  <si>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</si>
  <si>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</si>
  <si>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</si>
  <si>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</si>
  <si>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</si>
  <si>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</si>
  <si>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</si>
  <si>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</si>
  <si>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</si>
  <si>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</si>
  <si>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</si>
  <si>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</si>
  <si>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</si>
  <si>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</si>
  <si>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</si>
  <si>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</si>
  <si>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</si>
  <si>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</si>
  <si>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</si>
  <si>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</si>
  <si>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</si>
  <si>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</si>
  <si>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</si>
  <si>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</si>
  <si>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</si>
  <si>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</si>
  <si>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</si>
  <si>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</si>
  <si>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</si>
  <si>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</si>
  <si>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</si>
  <si>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</si>
  <si>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</si>
  <si>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</si>
  <si>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</si>
  <si>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</si>
  <si>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</si>
  <si>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</si>
  <si>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</si>
  <si>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</si>
  <si>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</si>
  <si>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</si>
  <si>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</si>
  <si>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</si>
  <si>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</si>
  <si>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</si>
  <si>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</si>
  <si>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</si>
  <si>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</si>
  <si>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</si>
  <si>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</si>
  <si>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</si>
  <si>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</si>
  <si>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</si>
  <si>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</si>
  <si>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</si>
  <si>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</si>
  <si>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</si>
  <si>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</si>
  <si>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</si>
  <si>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</si>
  <si>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</si>
  <si>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</si>
  <si>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</si>
  <si>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</si>
  <si>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</si>
  <si>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</si>
  <si>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</si>
  <si>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</si>
  <si>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</si>
  <si>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</si>
  <si>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</si>
  <si>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</si>
  <si>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</si>
  <si>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</si>
  <si>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</si>
  <si>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</si>
  <si>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</si>
  <si>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</si>
  <si>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</si>
  <si>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</si>
  <si>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</si>
  <si>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</si>
  <si>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</si>
  <si>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</si>
  <si>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</si>
  <si>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</si>
  <si>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</si>
  <si>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</si>
  <si>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</si>
  <si>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</si>
  <si>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</si>
  <si>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</si>
  <si>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</si>
  <si>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</si>
  <si>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</si>
  <si>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</si>
  <si>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</si>
  <si>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</si>
  <si>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</si>
  <si>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</si>
  <si>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</si>
  <si>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</si>
  <si>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</si>
  <si>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</si>
  <si>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</si>
  <si>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</si>
  <si>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</si>
  <si>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</si>
  <si>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</si>
  <si>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</si>
  <si>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</si>
  <si>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</si>
  <si>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</si>
  <si>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</si>
  <si>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</si>
  <si>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</si>
  <si>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</si>
  <si>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</si>
  <si>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</si>
  <si>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</si>
  <si>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</si>
  <si>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</si>
  <si>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</si>
  <si>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</si>
  <si>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</si>
  <si>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</si>
  <si>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</si>
  <si>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</si>
  <si>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</si>
  <si>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</si>
  <si>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</si>
  <si>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</si>
  <si>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</si>
  <si>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</si>
  <si>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</si>
  <si>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</si>
  <si>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</si>
  <si>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</si>
  <si>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</si>
  <si>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</si>
  <si>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</si>
  <si>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</si>
  <si>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</si>
  <si>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</si>
  <si>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</si>
  <si>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</si>
  <si>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</si>
  <si>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</si>
  <si>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</si>
  <si>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</si>
  <si>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</si>
  <si>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</si>
  <si>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</si>
  <si>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</si>
  <si>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</si>
  <si>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</si>
  <si>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</si>
  <si>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</si>
  <si>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</si>
  <si>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</si>
  <si>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</si>
  <si>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</si>
  <si>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</si>
  <si>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</si>
  <si>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</si>
  <si>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</si>
  <si>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</si>
  <si>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</si>
  <si>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</si>
  <si>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</si>
  <si>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</si>
  <si>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</si>
  <si>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</si>
  <si>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</si>
  <si>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</si>
  <si>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</si>
  <si>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</si>
  <si>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</si>
  <si>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</si>
  <si>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</si>
  <si>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</si>
  <si>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</si>
  <si>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</si>
  <si>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</si>
  <si>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</si>
  <si>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</si>
  <si>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</si>
  <si>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</si>
  <si>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</si>
  <si>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</si>
  <si>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</si>
  <si>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</si>
  <si>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</si>
  <si>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</si>
  <si>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</si>
  <si>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</si>
  <si>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</si>
  <si>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</si>
  <si>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</si>
  <si>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</si>
  <si>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</si>
  <si>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</si>
  <si>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</si>
  <si>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</si>
  <si>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</si>
  <si>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</si>
  <si>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</si>
  <si>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</si>
  <si>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</si>
  <si>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</si>
  <si>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</si>
  <si>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</si>
  <si>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</si>
  <si>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</si>
  <si>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</si>
  <si>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</si>
  <si>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</si>
  <si>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</si>
  <si>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</si>
  <si>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</si>
  <si>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</si>
  <si>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</si>
  <si>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</si>
  <si>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</si>
  <si>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</si>
  <si>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</si>
  <si>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</si>
  <si>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</si>
  <si>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</si>
  <si>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</si>
  <si>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</si>
  <si>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</si>
  <si>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</si>
  <si>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</si>
  <si>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</si>
  <si>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</si>
  <si>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</si>
  <si>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</si>
  <si>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</si>
  <si>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</si>
  <si>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</si>
  <si>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</si>
  <si>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</si>
  <si>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</si>
  <si>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</si>
  <si>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</si>
  <si>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</si>
  <si>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</si>
  <si>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</si>
  <si>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</si>
  <si>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</si>
  <si>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</si>
  <si>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</si>
  <si>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</si>
  <si>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</si>
  <si>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</si>
  <si>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</si>
  <si>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</si>
  <si>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</si>
  <si>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</si>
  <si>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</si>
  <si>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</si>
  <si>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</si>
  <si>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</si>
  <si>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</si>
  <si>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</si>
  <si>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</si>
  <si>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</si>
  <si>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</si>
  <si>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</si>
  <si>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</si>
  <si>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</si>
  <si>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</si>
  <si>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</si>
  <si>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</si>
  <si>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</si>
  <si>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</si>
  <si>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</si>
  <si>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</si>
  <si>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</si>
  <si>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</si>
  <si>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</si>
  <si>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</si>
  <si>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</si>
  <si>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</si>
  <si>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</si>
  <si>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</si>
  <si>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</si>
  <si>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</si>
  <si>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</si>
  <si>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</si>
  <si>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</si>
  <si>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</si>
  <si>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</si>
  <si>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</si>
  <si>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</si>
  <si>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</si>
  <si>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</si>
  <si>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</si>
  <si>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</si>
  <si>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</si>
  <si>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</si>
  <si>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</si>
  <si>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</si>
  <si>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</si>
  <si>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</si>
  <si>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</si>
  <si>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</si>
  <si>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</si>
  <si>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</si>
  <si>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</si>
  <si>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</si>
  <si>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</si>
  <si>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</si>
  <si>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</si>
  <si>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</si>
  <si>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</si>
  <si>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</si>
  <si>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</si>
  <si>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</si>
  <si>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</si>
  <si>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</si>
  <si>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</si>
  <si>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</si>
  <si>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</si>
  <si>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</si>
  <si>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</si>
  <si>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</si>
  <si>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</si>
  <si>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</si>
  <si>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</si>
  <si>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</si>
  <si>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</si>
  <si>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</si>
  <si>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</si>
  <si>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</si>
  <si>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</si>
  <si>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</si>
  <si>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</si>
  <si>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</si>
  <si>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</si>
  <si>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</si>
  <si>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</si>
  <si>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</si>
  <si>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</si>
  <si>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</si>
  <si>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</si>
  <si>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</si>
  <si>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</si>
  <si>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</si>
  <si>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</si>
  <si>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</si>
  <si>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</si>
  <si>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</si>
  <si>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</si>
  <si>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</si>
  <si>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</si>
  <si>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</si>
  <si>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</si>
  <si>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</si>
  <si>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</si>
  <si>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</si>
  <si>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</si>
  <si>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</si>
  <si>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</si>
  <si>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</si>
  <si>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</si>
  <si>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</si>
  <si>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</si>
  <si>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</si>
  <si>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</si>
  <si>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</si>
  <si>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</si>
  <si>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</si>
  <si>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</si>
  <si>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</si>
  <si>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</si>
  <si>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</si>
  <si>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</si>
  <si>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</si>
  <si>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</si>
  <si>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</si>
  <si>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</si>
  <si>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</si>
  <si>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</si>
  <si>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</si>
  <si>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</si>
  <si>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</si>
  <si>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</si>
  <si>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</si>
  <si>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</si>
  <si>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</si>
  <si>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</si>
  <si>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</si>
  <si>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</si>
  <si>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</si>
  <si>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</si>
  <si>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</si>
  <si>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</si>
  <si>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</si>
  <si>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</si>
  <si>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</si>
  <si>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</si>
  <si>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</si>
  <si>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</si>
  <si>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</si>
  <si>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</si>
  <si>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</si>
  <si>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</si>
  <si>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</si>
  <si>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</si>
  <si>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</si>
  <si>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</si>
  <si>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</si>
  <si>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</si>
  <si>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</si>
  <si>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</si>
  <si>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</si>
  <si>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</si>
  <si>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</si>
  <si>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</si>
  <si>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</si>
  <si>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</si>
  <si>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</si>
  <si>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</si>
  <si>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</si>
  <si>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</si>
  <si>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</si>
  <si>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</si>
  <si>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</si>
  <si>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</si>
  <si>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</si>
  <si>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</si>
  <si>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</si>
  <si>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</si>
  <si>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</si>
  <si>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</si>
  <si>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</si>
  <si>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</si>
  <si>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</si>
  <si>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</si>
  <si>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</si>
  <si>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</si>
  <si>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</si>
  <si>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</si>
  <si>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</si>
  <si>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</si>
  <si>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</si>
  <si>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</si>
  <si>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</si>
  <si>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</si>
  <si>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</si>
  <si>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</si>
  <si>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</si>
  <si>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</si>
  <si>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</si>
  <si>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</si>
  <si>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</si>
  <si>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</si>
  <si>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</si>
  <si>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</si>
  <si>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</si>
  <si>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</si>
  <si>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</si>
  <si>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</si>
  <si>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</si>
  <si>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</si>
  <si>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</si>
  <si>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</si>
  <si>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</si>
  <si>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</si>
  <si>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</si>
  <si>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</si>
  <si>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</si>
  <si>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</si>
  <si>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</si>
  <si>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</si>
  <si>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</si>
  <si>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</si>
  <si>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</si>
  <si>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</si>
  <si>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</si>
  <si>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</si>
  <si>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</si>
  <si>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</si>
  <si>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</si>
  <si>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</si>
  <si>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</si>
  <si>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</si>
  <si>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</si>
  <si>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</si>
  <si>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</si>
  <si>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</si>
  <si>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</si>
  <si>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</si>
  <si>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</si>
  <si>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</si>
  <si>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</si>
  <si>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</si>
  <si>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</si>
  <si>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</si>
  <si>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</si>
  <si>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</si>
  <si>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</si>
  <si>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</si>
  <si>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</si>
  <si>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</si>
  <si>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</si>
  <si>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</si>
  <si>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</si>
  <si>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</si>
  <si>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</si>
  <si>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</si>
  <si>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</si>
  <si>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</si>
  <si>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</si>
  <si>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</si>
  <si>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</si>
  <si>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</si>
  <si>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</si>
  <si>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</si>
  <si>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</si>
  <si>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</si>
  <si>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</si>
  <si>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</si>
  <si>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</si>
  <si>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</si>
  <si>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</si>
  <si>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</si>
  <si>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</si>
  <si>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</si>
  <si>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</si>
  <si>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</si>
  <si>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</si>
  <si>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</si>
  <si>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</si>
  <si>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</si>
  <si>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</si>
  <si>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</si>
  <si>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</si>
  <si>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</si>
  <si>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</si>
  <si>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</si>
  <si>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</si>
  <si>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</si>
  <si>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</si>
  <si>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</si>
  <si>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</si>
  <si>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</si>
  <si>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</si>
  <si>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</si>
  <si>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</si>
  <si>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</si>
  <si>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</si>
  <si>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</si>
  <si>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</si>
  <si>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</si>
  <si>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</si>
  <si>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</si>
  <si>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</si>
  <si>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</si>
  <si>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</si>
  <si>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</si>
  <si>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</si>
  <si>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</si>
  <si>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</si>
  <si>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</si>
  <si>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</si>
  <si>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</si>
  <si>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</si>
  <si>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</si>
  <si>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</si>
  <si>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</si>
  <si>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</si>
  <si>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</si>
  <si>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</si>
  <si>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</si>
  <si>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</si>
  <si>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</si>
  <si>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</si>
  <si>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</si>
  <si>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</si>
  <si>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</si>
  <si>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</si>
  <si>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</si>
  <si>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</si>
  <si>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</si>
  <si>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</si>
  <si>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</si>
  <si>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</si>
  <si>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</si>
  <si>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</si>
  <si>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</si>
  <si>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</si>
  <si>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</si>
  <si>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</si>
  <si>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</si>
  <si>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</si>
  <si>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</si>
  <si>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</si>
  <si>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</si>
  <si>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</si>
  <si>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</si>
  <si>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</si>
  <si>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</si>
  <si>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</si>
  <si>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</si>
  <si>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</si>
  <si>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</si>
  <si>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</si>
  <si>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</si>
  <si>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</si>
  <si>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</si>
  <si>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</si>
  <si>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</si>
  <si>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</si>
  <si>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</si>
  <si>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</si>
  <si>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</si>
  <si>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</si>
  <si>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</si>
  <si>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</si>
  <si>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</si>
  <si>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</si>
  <si>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</si>
  <si>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</si>
  <si>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</si>
  <si>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</si>
  <si>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</si>
  <si>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</si>
  <si>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</si>
  <si>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</si>
  <si>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</si>
  <si>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</si>
  <si>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</si>
  <si>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</si>
  <si>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</si>
  <si>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</si>
  <si>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</si>
  <si>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</si>
  <si>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</si>
  <si>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</si>
  <si>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</si>
  <si>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</si>
  <si>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</si>
  <si>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</si>
  <si>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</si>
  <si>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</si>
  <si>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</si>
  <si>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</si>
  <si>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</si>
  <si>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</si>
  <si>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</si>
  <si>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</si>
  <si>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</si>
  <si>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</si>
  <si>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</si>
  <si>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</si>
  <si>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</si>
  <si>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</si>
  <si>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</si>
  <si>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</si>
  <si>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</si>
  <si>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</si>
  <si>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</si>
  <si>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</si>
  <si>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</si>
  <si>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</si>
  <si>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</si>
  <si>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</si>
  <si>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</si>
  <si>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</si>
  <si>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</si>
  <si>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</si>
  <si>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</si>
  <si>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</si>
  <si>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</si>
  <si>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</si>
  <si>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</si>
  <si>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</si>
  <si>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</si>
  <si>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</si>
  <si>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</si>
  <si>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</si>
  <si>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</si>
  <si>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</si>
  <si>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</si>
  <si>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</si>
  <si>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</si>
  <si>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</si>
  <si>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</si>
  <si>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</si>
  <si>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</si>
  <si>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</si>
  <si>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</si>
  <si>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</si>
  <si>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</si>
  <si>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</si>
  <si>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</si>
  <si>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</si>
  <si>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</si>
  <si>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</si>
  <si>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</si>
  <si>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</si>
  <si>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</si>
  <si>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</si>
  <si>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</si>
  <si>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</si>
  <si>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</si>
  <si>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</si>
  <si>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</si>
  <si>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</si>
  <si>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</si>
  <si>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</si>
  <si>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</si>
  <si>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</si>
  <si>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</si>
  <si>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</si>
  <si>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</si>
  <si>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</si>
  <si>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</si>
  <si>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</si>
  <si>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</si>
  <si>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</si>
  <si>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</si>
  <si>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</si>
  <si>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</si>
  <si>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</si>
  <si>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</si>
  <si>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</si>
  <si>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</si>
  <si>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</si>
  <si>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</si>
  <si>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</si>
  <si>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</si>
  <si>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</si>
  <si>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</si>
  <si>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</si>
  <si>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</si>
  <si>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</si>
  <si>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</si>
  <si>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</si>
  <si>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</si>
  <si>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</si>
  <si>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</si>
  <si>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</si>
  <si>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</si>
  <si>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</si>
  <si>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</si>
  <si>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</si>
  <si>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</si>
  <si>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</si>
  <si>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</si>
  <si>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</si>
  <si>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</si>
  <si>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</si>
  <si>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</si>
  <si>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</si>
  <si>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</si>
  <si>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</si>
  <si>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</si>
  <si>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</si>
  <si>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</si>
  <si>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</si>
  <si>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</si>
  <si>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</si>
  <si>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</si>
  <si>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</si>
  <si>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</si>
  <si>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</si>
  <si>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</si>
  <si>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</si>
  <si>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</si>
  <si>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</si>
  <si>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</si>
  <si>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</si>
  <si>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</si>
  <si>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</si>
  <si>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</si>
  <si>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</si>
  <si>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</si>
  <si>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</si>
  <si>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</si>
  <si>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</si>
  <si>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</si>
  <si>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</si>
  <si>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</si>
  <si>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</si>
  <si>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</si>
  <si>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</si>
  <si>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</si>
  <si>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</si>
  <si>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</si>
  <si>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</si>
  <si>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</si>
  <si>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</si>
  <si>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</si>
  <si>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</si>
  <si>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</si>
  <si>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</si>
  <si>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</si>
  <si>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</si>
  <si>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</si>
  <si>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</si>
  <si>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</si>
  <si>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</si>
  <si>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</si>
  <si>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</si>
  <si>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</si>
  <si>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</si>
  <si>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</si>
  <si>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</si>
  <si>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</si>
  <si>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</si>
  <si>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</si>
  <si>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</si>
  <si>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</si>
  <si>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</si>
  <si>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</si>
  <si>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</si>
  <si>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</si>
  <si>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</si>
  <si>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</si>
  <si>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</si>
  <si>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</si>
  <si>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</si>
  <si>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</si>
  <si>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</si>
  <si>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</si>
  <si>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</si>
  <si>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</si>
  <si>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</si>
  <si>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</si>
  <si>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</si>
  <si>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</si>
  <si>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</si>
  <si>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</si>
  <si>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</si>
  <si>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</si>
  <si>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</si>
  <si>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</si>
  <si>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</si>
  <si>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</si>
  <si>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</si>
  <si>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</si>
  <si>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</si>
  <si>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</si>
  <si>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</si>
  <si>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</si>
  <si>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</si>
  <si>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</si>
  <si>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</si>
  <si>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</si>
  <si>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</si>
  <si>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</si>
  <si>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</si>
  <si>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</si>
  <si>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</si>
  <si>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</si>
  <si>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</si>
  <si>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</si>
  <si>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</si>
  <si>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</si>
  <si>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</si>
  <si>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</si>
  <si>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</si>
  <si>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</si>
  <si>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</si>
  <si>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</si>
  <si>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</si>
  <si>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</si>
  <si>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</si>
  <si>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</si>
  <si>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</si>
  <si>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</si>
  <si>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</si>
  <si>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</si>
  <si>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</si>
  <si>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</si>
  <si>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</si>
  <si>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</si>
  <si>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</si>
  <si>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</si>
  <si>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</si>
  <si>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</si>
  <si>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</si>
  <si>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</si>
  <si>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</si>
  <si>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</si>
  <si>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</si>
  <si>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</si>
  <si>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</si>
  <si>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</si>
  <si>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</si>
  <si>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</si>
  <si>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</si>
  <si>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</si>
  <si>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</si>
  <si>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</si>
  <si>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</si>
  <si>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</si>
  <si>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</si>
  <si>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</si>
  <si>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</si>
  <si>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</si>
  <si>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</si>
  <si>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</si>
  <si>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</si>
  <si>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</si>
  <si>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</si>
  <si>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</si>
  <si>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</si>
  <si>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</si>
  <si>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</si>
  <si>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</si>
  <si>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</si>
  <si>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</si>
  <si>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</si>
  <si>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</si>
  <si>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</si>
  <si>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</si>
  <si>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</si>
  <si>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</si>
  <si>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</si>
  <si>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</si>
  <si>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</si>
  <si>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</si>
  <si>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</si>
  <si>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</si>
  <si>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</si>
  <si>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</si>
  <si>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</si>
  <si>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</si>
  <si>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</si>
  <si>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</si>
  <si>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</si>
  <si>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</si>
  <si>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</si>
  <si>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</si>
  <si>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</si>
  <si>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</si>
  <si>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</si>
  <si>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</si>
  <si>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</si>
  <si>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</si>
  <si>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</si>
  <si>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</si>
  <si>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</si>
  <si>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</si>
  <si>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</si>
  <si>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</si>
  <si>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</si>
  <si>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</si>
  <si>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</si>
  <si>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</si>
  <si>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</si>
  <si>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</si>
  <si>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</si>
  <si>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</si>
  <si>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</si>
  <si>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</si>
  <si>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</si>
  <si>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</si>
  <si>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</si>
  <si>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</si>
  <si>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</si>
  <si>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</si>
  <si>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</si>
  <si>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</si>
  <si>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</si>
  <si>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</si>
  <si>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</si>
  <si>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</si>
  <si>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</si>
  <si>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</si>
  <si>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</si>
  <si>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</si>
  <si>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</si>
  <si>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</si>
  <si>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</si>
  <si>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</si>
  <si>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</si>
  <si>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</si>
  <si>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</si>
  <si>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</si>
  <si>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</si>
  <si>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</si>
  <si>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</si>
  <si>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</si>
  <si>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</si>
  <si>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</si>
  <si>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</si>
  <si>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</si>
  <si>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</si>
  <si>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</si>
  <si>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</si>
  <si>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</si>
  <si>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</si>
  <si>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</si>
  <si>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</si>
  <si>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</si>
  <si>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</si>
  <si>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</si>
  <si>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</si>
  <si>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</si>
  <si>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</si>
  <si>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</si>
  <si>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</si>
  <si>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</si>
  <si>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</si>
  <si>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</si>
  <si>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</si>
  <si>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</si>
  <si>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</si>
  <si>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</si>
  <si>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</si>
  <si>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</si>
  <si>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</si>
  <si>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</si>
  <si>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</si>
  <si>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</si>
  <si>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</si>
  <si>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</si>
  <si>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</si>
  <si>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</si>
  <si>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</si>
  <si>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</si>
  <si>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</si>
  <si>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</si>
  <si>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</si>
  <si>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</si>
  <si>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</si>
  <si>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</si>
  <si>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</si>
  <si>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</si>
  <si>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</si>
  <si>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</si>
  <si>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</si>
  <si>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</si>
  <si>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</si>
  <si>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</si>
  <si>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</si>
  <si>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</si>
  <si>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</si>
  <si>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</si>
  <si>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</si>
  <si>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</si>
  <si>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</si>
  <si>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</si>
  <si>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</si>
  <si>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</si>
  <si>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</si>
  <si>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</si>
  <si>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</si>
  <si>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</si>
  <si>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</si>
  <si>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</si>
  <si>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</si>
  <si>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</si>
  <si>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</si>
  <si>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</si>
  <si>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</si>
  <si>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</si>
  <si>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</si>
  <si>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</si>
  <si>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</si>
  <si>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</si>
  <si>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</si>
  <si>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</si>
  <si>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</si>
  <si>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</si>
  <si>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</si>
  <si>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</si>
  <si>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</si>
  <si>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</si>
  <si>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</si>
  <si>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</si>
  <si>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</si>
  <si>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</si>
  <si>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</si>
  <si>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</si>
  <si>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</si>
  <si>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</si>
  <si>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</si>
  <si>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</si>
  <si>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</si>
  <si>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</si>
  <si>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</si>
  <si>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</si>
  <si>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</si>
  <si>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</si>
  <si>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</si>
  <si>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</si>
  <si>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</si>
  <si>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</si>
  <si>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</si>
  <si>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</si>
  <si>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</si>
  <si>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</si>
  <si>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</si>
  <si>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</si>
  <si>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</si>
  <si>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</si>
  <si>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</si>
  <si>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</si>
  <si>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</si>
  <si>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</si>
  <si>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</si>
  <si>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</si>
  <si>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</si>
  <si>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</si>
  <si>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</si>
  <si>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</si>
  <si>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</si>
  <si>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</si>
  <si>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</si>
  <si>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</si>
  <si>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</si>
  <si>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</si>
  <si>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</si>
  <si>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</si>
  <si>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</si>
  <si>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</si>
  <si>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</si>
  <si>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</si>
  <si>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</si>
  <si>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</si>
  <si>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</si>
  <si>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</si>
  <si>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</si>
  <si>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</si>
  <si>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</si>
  <si>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</si>
  <si>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</si>
  <si>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</si>
  <si>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</si>
  <si>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</si>
  <si>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</si>
  <si>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</si>
  <si>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</si>
  <si>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</si>
  <si>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</si>
  <si>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</si>
  <si>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</si>
  <si>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</si>
  <si>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</si>
  <si>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</si>
  <si>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</si>
  <si>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</si>
  <si>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</si>
  <si>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</si>
  <si>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</si>
  <si>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</si>
  <si>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</si>
  <si>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</si>
  <si>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</si>
  <si>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</si>
  <si>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</si>
  <si>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</si>
  <si>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</si>
  <si>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</si>
  <si>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</si>
  <si>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</si>
  <si>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</si>
  <si>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</si>
  <si>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</si>
  <si>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</si>
  <si>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</si>
  <si>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</si>
  <si>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</si>
  <si>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</si>
  <si>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</si>
  <si>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</si>
  <si>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</si>
  <si>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</si>
  <si>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</si>
  <si>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</si>
  <si>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</si>
  <si>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</si>
  <si>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</si>
  <si>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</si>
  <si>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</si>
  <si>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</si>
  <si>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</si>
  <si>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</si>
  <si>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</si>
  <si>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</si>
  <si>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</si>
  <si>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</si>
  <si>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</si>
  <si>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</si>
  <si>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</si>
  <si>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</si>
  <si>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</si>
  <si>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</si>
  <si>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</si>
  <si>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</si>
  <si>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</si>
  <si>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</si>
  <si>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</si>
  <si>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</si>
  <si>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</si>
  <si>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</si>
  <si>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</si>
  <si>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</si>
  <si>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</si>
  <si>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</si>
  <si>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</si>
  <si>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</si>
  <si>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</si>
  <si>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</si>
  <si>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</si>
  <si>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</si>
  <si>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</si>
  <si>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</si>
  <si>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</si>
  <si>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</si>
  <si>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</si>
  <si>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</si>
  <si>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</si>
  <si>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</si>
  <si>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</si>
  <si>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</si>
  <si>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</si>
  <si>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</si>
  <si>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</si>
  <si>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</si>
  <si>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</si>
  <si>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</si>
  <si>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</si>
  <si>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</si>
  <si>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</si>
  <si>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</si>
  <si>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</si>
  <si>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</si>
  <si>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</si>
  <si>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</si>
  <si>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</si>
  <si>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</si>
  <si>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</si>
  <si>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</si>
  <si>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</si>
  <si>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</si>
  <si>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</si>
  <si>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</si>
  <si>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</si>
  <si>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</si>
  <si>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</si>
  <si>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</si>
  <si>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</si>
  <si>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</si>
  <si>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</si>
  <si>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</si>
  <si>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</si>
  <si>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</si>
  <si>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</si>
  <si>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</si>
  <si>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</si>
  <si>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</si>
  <si>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</si>
  <si>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</si>
  <si>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</si>
  <si>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</si>
  <si>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</si>
  <si>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</si>
  <si>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</si>
  <si>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</si>
  <si>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</si>
  <si>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</si>
  <si>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</si>
  <si>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</si>
  <si>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</si>
  <si>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</si>
  <si>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</si>
  <si>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</si>
  <si>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</si>
  <si>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</si>
  <si>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</si>
  <si>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</si>
  <si>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</si>
  <si>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</si>
  <si>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</si>
  <si>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</si>
  <si>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</si>
  <si>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</si>
  <si>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</si>
  <si>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</si>
  <si>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</si>
  <si>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</si>
  <si>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</si>
  <si>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</si>
  <si>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</si>
  <si>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</si>
  <si>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</si>
  <si>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</si>
  <si>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</si>
  <si>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</si>
  <si>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</si>
  <si>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</si>
  <si>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</si>
  <si>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</si>
  <si>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</si>
  <si>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</si>
  <si>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</si>
  <si>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</si>
  <si>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</si>
  <si>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</si>
  <si>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</si>
  <si>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</si>
  <si>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</si>
  <si>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</si>
  <si>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</si>
  <si>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</si>
  <si>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</si>
  <si>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</si>
  <si>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</si>
  <si>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</si>
  <si>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</si>
  <si>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</si>
  <si>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</si>
  <si>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</si>
  <si>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</si>
  <si>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</si>
  <si>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</si>
  <si>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</si>
  <si>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</si>
  <si>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</si>
  <si>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</si>
  <si>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</si>
  <si>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</si>
  <si>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</si>
  <si>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</si>
  <si>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</si>
  <si>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</si>
  <si>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</si>
  <si>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</si>
  <si>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</si>
  <si>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</si>
  <si>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</si>
  <si>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</si>
  <si>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</si>
  <si>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</si>
  <si>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</si>
  <si>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</si>
  <si>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</si>
  <si>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</si>
  <si>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</si>
  <si>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</si>
  <si>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</si>
  <si>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</si>
  <si>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</si>
  <si>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</si>
  <si>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</si>
  <si>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</si>
  <si>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</si>
  <si>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</si>
  <si>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</si>
  <si>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</si>
  <si>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</si>
  <si>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</si>
  <si>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</si>
  <si>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</si>
  <si>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</si>
  <si>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</si>
  <si>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</si>
  <si>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</si>
  <si>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</si>
  <si>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</si>
  <si>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</si>
  <si>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</si>
  <si>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</si>
  <si>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</si>
  <si>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</si>
  <si>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</si>
  <si>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</si>
  <si>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</si>
  <si>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</si>
  <si>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</si>
  <si>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</si>
  <si>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</si>
  <si>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</si>
  <si>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</si>
  <si>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</si>
  <si>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</si>
  <si>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</si>
  <si>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</si>
  <si>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</si>
  <si>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</si>
  <si>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</si>
  <si>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</si>
  <si>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</si>
  <si>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</si>
  <si>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</si>
  <si>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</si>
  <si>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</si>
  <si>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</si>
  <si>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</si>
  <si>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</si>
  <si>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</si>
  <si>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</si>
  <si>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</si>
  <si>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</si>
  <si>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</si>
  <si>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</si>
  <si>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</si>
  <si>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</si>
  <si>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</si>
  <si>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</si>
  <si>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</si>
  <si>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</si>
  <si>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</si>
  <si>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</si>
  <si>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</si>
  <si>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</si>
  <si>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</si>
  <si>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</si>
  <si>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</si>
  <si>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</si>
  <si>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</si>
  <si>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</si>
  <si>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</si>
  <si>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</si>
  <si>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</si>
  <si>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</si>
  <si>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</si>
  <si>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</si>
  <si>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</si>
  <si>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</si>
  <si>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</si>
  <si>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</si>
  <si>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</si>
  <si>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</si>
  <si>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</si>
  <si>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</si>
  <si>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</si>
  <si>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</si>
  <si>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</si>
  <si>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</si>
  <si>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</si>
  <si>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</si>
  <si>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</si>
  <si>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</si>
  <si>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</si>
  <si>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</si>
  <si>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</si>
  <si>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</si>
  <si>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</si>
  <si>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</si>
  <si>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</si>
  <si>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</si>
  <si>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</si>
  <si>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</si>
  <si>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</si>
  <si>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</si>
  <si>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</si>
  <si>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</si>
  <si>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</si>
  <si>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</si>
  <si>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</si>
  <si>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</si>
  <si>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</si>
  <si>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</si>
  <si>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</si>
  <si>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</si>
  <si>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</si>
  <si>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</si>
  <si>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</si>
  <si>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</si>
  <si>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</si>
  <si>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</si>
  <si>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</si>
  <si>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</si>
  <si>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</si>
  <si>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</si>
  <si>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</si>
  <si>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</si>
  <si>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</si>
  <si>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</si>
  <si>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</si>
  <si>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</si>
  <si>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</si>
  <si>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</si>
  <si>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</si>
  <si>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</si>
  <si>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</si>
  <si>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</si>
  <si>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</si>
  <si>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</si>
  <si>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</si>
  <si>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</si>
  <si>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</si>
  <si>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</si>
  <si>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</si>
  <si>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</si>
  <si>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</si>
  <si>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</si>
  <si>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</si>
  <si>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</si>
  <si>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</si>
  <si>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</si>
  <si>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</si>
  <si>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</si>
  <si>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</si>
  <si>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</si>
  <si>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</si>
  <si>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</si>
  <si>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</si>
  <si>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</si>
  <si>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</si>
  <si>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</si>
  <si>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</si>
  <si>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</si>
  <si>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</si>
  <si>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</si>
  <si>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</si>
  <si>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</si>
  <si>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</si>
  <si>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</si>
  <si>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</si>
  <si>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</si>
  <si>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</si>
  <si>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</si>
  <si>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</si>
  <si>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</si>
  <si>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</si>
  <si>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</si>
  <si>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</si>
  <si>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</si>
  <si>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</si>
  <si>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</si>
  <si>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</si>
  <si>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</si>
  <si>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</si>
  <si>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</si>
  <si>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</si>
  <si>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</si>
  <si>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</si>
  <si>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</si>
  <si>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</si>
  <si>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</si>
  <si>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</si>
  <si>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</si>
  <si>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</si>
  <si>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</si>
  <si>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</si>
  <si>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</si>
  <si>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</si>
  <si>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</si>
  <si>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</si>
  <si>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</si>
  <si>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</si>
  <si>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</si>
  <si>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</si>
  <si>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</si>
  <si>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</si>
  <si>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</si>
  <si>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</si>
  <si>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</si>
  <si>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</si>
  <si>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</si>
  <si>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</si>
  <si>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</si>
  <si>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</si>
  <si>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</si>
  <si>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</si>
  <si>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</si>
  <si>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</si>
  <si>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</si>
  <si>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</si>
  <si>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</si>
  <si>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</si>
  <si>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</si>
  <si>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</si>
  <si>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</si>
  <si>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</si>
  <si>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</si>
  <si>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</si>
  <si>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</si>
  <si>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</si>
  <si>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</si>
  <si>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</si>
  <si>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</si>
  <si>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</si>
  <si>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</si>
  <si>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</si>
  <si>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</si>
  <si>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</si>
  <si>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</si>
  <si>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</si>
  <si>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</si>
  <si>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</si>
  <si>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</si>
  <si>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</si>
  <si>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</si>
  <si>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</si>
  <si>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</si>
  <si>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</si>
  <si>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</si>
  <si>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</si>
  <si>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</si>
  <si>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</si>
  <si>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</si>
  <si>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</si>
  <si>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</si>
  <si>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</si>
  <si>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</si>
  <si>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</si>
  <si>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</si>
  <si>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</si>
  <si>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</si>
  <si>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</si>
  <si>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</si>
  <si>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</si>
  <si>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</si>
  <si>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</si>
  <si>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</si>
  <si>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</si>
  <si>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</si>
  <si>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</si>
  <si>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</si>
  <si>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</si>
  <si>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</si>
  <si>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</si>
  <si>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</si>
  <si>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</si>
  <si>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</si>
  <si>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</si>
  <si>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</si>
  <si>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</si>
  <si>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</si>
  <si>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</si>
  <si>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</si>
  <si>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</si>
  <si>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</si>
  <si>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</si>
  <si>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</si>
  <si>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</si>
  <si>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</si>
  <si>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</si>
  <si>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</si>
  <si>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</si>
  <si>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</si>
  <si>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</si>
  <si>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</si>
  <si>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</si>
  <si>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</si>
  <si>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</si>
  <si>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</si>
  <si>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</si>
  <si>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</si>
  <si>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</si>
  <si>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</si>
  <si>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</si>
  <si>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</si>
  <si>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</si>
  <si>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</si>
  <si>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</si>
  <si>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</si>
  <si>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</si>
  <si>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</si>
  <si>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</si>
  <si>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</si>
  <si>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</si>
  <si>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</si>
  <si>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</si>
  <si>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</si>
  <si>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</si>
  <si>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</si>
  <si>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</si>
  <si>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</si>
  <si>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</si>
  <si>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</si>
  <si>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</si>
  <si>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</si>
  <si>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</si>
  <si>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</si>
  <si>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</si>
  <si>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</si>
  <si>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</si>
  <si>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</si>
  <si>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</si>
  <si>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</si>
  <si>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</si>
  <si>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</si>
  <si>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</si>
  <si>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</si>
  <si>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</si>
  <si>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</si>
  <si>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</si>
  <si>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</si>
  <si>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</si>
  <si>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</si>
  <si>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</si>
  <si>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</si>
  <si>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</si>
  <si>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</si>
  <si>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</si>
  <si>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</si>
  <si>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</si>
  <si>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</si>
  <si>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</si>
  <si>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</si>
  <si>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</si>
  <si>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</si>
  <si>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</si>
  <si>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</si>
  <si>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</si>
  <si>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</si>
  <si>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</si>
  <si>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</si>
  <si>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</si>
  <si>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</si>
  <si>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</si>
  <si>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</si>
  <si>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</si>
  <si>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</si>
  <si>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</si>
  <si>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</si>
  <si>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</si>
  <si>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</si>
  <si>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</si>
  <si>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</si>
  <si>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</si>
  <si>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</si>
  <si>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</si>
  <si>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</si>
  <si>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</si>
  <si>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</si>
  <si>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</si>
  <si>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</si>
  <si>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</si>
  <si>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</si>
  <si>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</si>
  <si>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</si>
  <si>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</si>
  <si>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</si>
  <si>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</si>
  <si>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</si>
  <si>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</si>
  <si>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</si>
  <si>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</si>
  <si>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</si>
  <si>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</si>
  <si>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</si>
  <si>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</si>
  <si>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</si>
  <si>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</si>
  <si>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</si>
  <si>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</si>
  <si>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</si>
  <si>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</si>
  <si>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</si>
  <si>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</si>
  <si>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</si>
  <si>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</si>
  <si>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</si>
  <si>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</si>
  <si>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</si>
  <si>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</si>
  <si>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</si>
  <si>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</si>
  <si>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</si>
  <si>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</si>
  <si>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</si>
  <si>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</si>
  <si>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</si>
  <si>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</si>
  <si>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</si>
  <si>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</si>
  <si>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</si>
  <si>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</si>
  <si>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</si>
  <si>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</si>
  <si>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</si>
  <si>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</si>
  <si>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</si>
  <si>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</si>
  <si>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</si>
  <si>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</si>
  <si>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</si>
  <si>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</si>
  <si>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</si>
  <si>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</si>
  <si>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</si>
  <si>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</si>
  <si>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</si>
  <si>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</si>
  <si>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</si>
  <si>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</si>
  <si>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</si>
  <si>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</si>
  <si>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</si>
  <si>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</si>
  <si>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</si>
  <si>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</si>
  <si>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</si>
  <si>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</si>
  <si>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</si>
  <si>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</si>
  <si>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</si>
  <si>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</si>
  <si>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</si>
  <si>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</si>
  <si>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</si>
  <si>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</si>
  <si>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</si>
  <si>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</si>
  <si>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</si>
  <si>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</si>
  <si>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</si>
  <si>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</si>
  <si>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</si>
  <si>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</si>
  <si>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</si>
  <si>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</si>
  <si>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</si>
  <si>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</si>
  <si>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</si>
  <si>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</si>
  <si>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</si>
  <si>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</si>
  <si>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</si>
  <si>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</si>
  <si>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</si>
  <si>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</si>
  <si>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</si>
  <si>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</si>
  <si>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</si>
  <si>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</si>
  <si>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</si>
  <si>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</si>
  <si>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</si>
  <si>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</si>
  <si>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</si>
  <si>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</si>
  <si>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</si>
  <si>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</si>
  <si>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</si>
  <si>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</si>
  <si>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</si>
  <si>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</si>
  <si>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</si>
  <si>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</si>
  <si>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</si>
  <si>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</si>
  <si>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</si>
  <si>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</si>
  <si>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</si>
  <si>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</si>
  <si>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</si>
  <si>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</si>
  <si>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</si>
  <si>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</si>
  <si>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</si>
  <si>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</si>
  <si>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</si>
  <si>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</si>
  <si>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</si>
  <si>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</si>
  <si>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</si>
  <si>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</si>
  <si>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</si>
  <si>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</si>
  <si>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</si>
  <si>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</si>
  <si>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</si>
  <si>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</si>
  <si>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</si>
  <si>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</si>
  <si>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</si>
  <si>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</si>
  <si>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</si>
  <si>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</si>
  <si>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</si>
  <si>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</si>
  <si>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</si>
  <si>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</si>
  <si>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</si>
  <si>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</si>
  <si>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</si>
  <si>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</si>
  <si>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</si>
  <si>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</si>
  <si>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</si>
  <si>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</si>
  <si>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</si>
  <si>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</si>
  <si>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</si>
  <si>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</si>
  <si>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</si>
  <si>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</si>
  <si>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</si>
  <si>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</si>
  <si>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</si>
  <si>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</si>
  <si>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</si>
  <si>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</si>
  <si>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</si>
  <si>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</si>
  <si>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</si>
  <si>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</si>
  <si>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</si>
  <si>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</si>
  <si>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</si>
  <si>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</si>
  <si>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</si>
  <si>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</si>
  <si>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</si>
  <si>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</si>
  <si>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</si>
  <si>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</si>
  <si>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</si>
  <si>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</si>
  <si>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</si>
  <si>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</si>
  <si>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</si>
  <si>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</si>
  <si>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</si>
  <si>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</si>
  <si>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</si>
  <si>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</si>
  <si>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</si>
  <si>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</si>
  <si>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</si>
  <si>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</si>
  <si>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</si>
  <si>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</si>
  <si>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</si>
  <si>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</si>
  <si>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</si>
  <si>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</si>
  <si>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</si>
  <si>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</si>
  <si>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</si>
  <si>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</si>
  <si>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</si>
  <si>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</si>
  <si>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</si>
  <si>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</si>
  <si>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</si>
  <si>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</si>
  <si>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</si>
  <si>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</si>
  <si>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</si>
  <si>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</si>
  <si>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</si>
  <si>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</si>
  <si>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</si>
  <si>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</si>
  <si>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</si>
  <si>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</si>
  <si>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</si>
  <si>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</si>
  <si>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</si>
  <si>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</si>
  <si>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</si>
  <si>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</si>
  <si>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</si>
  <si>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</si>
  <si>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</si>
  <si>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</si>
  <si>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</si>
  <si>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</si>
  <si>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</si>
  <si>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</si>
  <si>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</si>
  <si>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</si>
  <si>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</si>
  <si>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</si>
  <si>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</si>
  <si>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</si>
  <si>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</si>
  <si>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</si>
  <si>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</si>
  <si>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</si>
  <si>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</si>
  <si>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</si>
  <si>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</si>
  <si>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</si>
  <si>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</si>
  <si>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</si>
  <si>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</si>
  <si>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</si>
  <si>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</si>
  <si>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</si>
  <si>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</si>
  <si>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</si>
  <si>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</si>
  <si>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</si>
  <si>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</si>
  <si>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</si>
  <si>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</si>
  <si>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</si>
  <si>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</si>
  <si>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</si>
  <si>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</si>
  <si>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</si>
  <si>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</si>
  <si>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</si>
  <si>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</si>
  <si>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</si>
  <si>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</si>
  <si>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</si>
  <si>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</si>
  <si>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</si>
  <si>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</si>
  <si>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</si>
  <si>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</si>
  <si>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</si>
  <si>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</si>
  <si>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</si>
  <si>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</si>
  <si>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</si>
  <si>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</si>
  <si>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</si>
  <si>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</si>
  <si>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</si>
  <si>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</si>
  <si>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</si>
  <si>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</si>
  <si>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</si>
  <si>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</si>
  <si>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</si>
  <si>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</si>
  <si>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</si>
  <si>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</si>
  <si>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</si>
  <si>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</si>
  <si>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</si>
  <si>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</si>
  <si>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</si>
  <si>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</si>
  <si>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</si>
  <si>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</si>
  <si>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</si>
  <si>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</si>
  <si>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</si>
  <si>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</si>
  <si>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</si>
  <si>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</si>
  <si>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</si>
  <si>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</si>
  <si>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</si>
  <si>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</si>
  <si>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</si>
  <si>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</si>
  <si>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</si>
  <si>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</si>
  <si>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</si>
  <si>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</si>
  <si>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</si>
  <si>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</si>
  <si>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</si>
  <si>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</si>
  <si>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</si>
  <si>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</si>
  <si>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</si>
  <si>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</si>
  <si>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</si>
  <si>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</si>
  <si>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</si>
  <si>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</si>
  <si>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</si>
  <si>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</si>
  <si>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</si>
  <si>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</si>
  <si>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</si>
  <si>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</si>
  <si>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</si>
  <si>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</si>
  <si>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</si>
  <si>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</si>
  <si>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</si>
  <si>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</si>
  <si>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</si>
  <si>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</si>
  <si>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</si>
  <si>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</si>
  <si>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</si>
  <si>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</si>
  <si>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</si>
  <si>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</si>
  <si>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</si>
  <si>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</si>
  <si>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</si>
  <si>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</si>
  <si>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</si>
  <si>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</si>
  <si>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</si>
  <si>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</si>
  <si>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</si>
  <si>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</si>
  <si>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</si>
  <si>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</si>
  <si>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</si>
  <si>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</si>
  <si>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</si>
  <si>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</si>
  <si>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</si>
  <si>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</si>
  <si>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</si>
  <si>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</si>
  <si>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</si>
  <si>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</si>
  <si>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</si>
  <si>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</si>
  <si>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</si>
  <si>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</si>
  <si>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</si>
  <si>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</si>
  <si>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</si>
  <si>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</si>
  <si>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</si>
  <si>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</si>
  <si>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</si>
  <si>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</si>
  <si>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</si>
  <si>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</si>
  <si>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</si>
  <si>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</si>
  <si>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</si>
  <si>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</si>
  <si>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</si>
  <si>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</si>
  <si>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</si>
  <si>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</si>
  <si>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</si>
  <si>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</si>
  <si>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</si>
  <si>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</si>
  <si>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</si>
  <si>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</si>
  <si>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</si>
  <si>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</si>
  <si>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</si>
  <si>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</si>
  <si>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</si>
  <si>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</si>
  <si>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</si>
  <si>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</si>
  <si>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</si>
  <si>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</si>
  <si>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</si>
  <si>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</si>
  <si>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</si>
  <si>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</si>
  <si>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</si>
  <si>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</si>
  <si>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</si>
  <si>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</si>
  <si>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</si>
  <si>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</si>
  <si>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</si>
  <si>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</si>
  <si>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</si>
  <si>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</si>
  <si>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</si>
  <si>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</si>
  <si>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</si>
  <si>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</si>
  <si>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</si>
  <si>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</si>
  <si>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</si>
  <si>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</si>
  <si>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</si>
  <si>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</si>
  <si>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</si>
  <si>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</si>
  <si>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</si>
  <si>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</si>
  <si>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</si>
  <si>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</si>
  <si>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</si>
  <si>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</si>
  <si>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</si>
  <si>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</si>
  <si>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</si>
  <si>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</si>
  <si>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</si>
  <si>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</si>
  <si>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</si>
  <si>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</si>
  <si>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</si>
  <si>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</si>
  <si>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</si>
  <si>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</si>
  <si>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</si>
  <si>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</si>
  <si>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</si>
  <si>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</si>
  <si>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</si>
  <si>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</si>
  <si>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</si>
  <si>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</si>
  <si>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</si>
  <si>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</si>
  <si>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</si>
  <si>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</si>
  <si>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</si>
  <si>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</si>
  <si>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</si>
  <si>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</si>
  <si>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</si>
  <si>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</si>
  <si>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</si>
  <si>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</si>
  <si>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</si>
  <si>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</si>
  <si>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</si>
  <si>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</si>
  <si>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</si>
  <si>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</si>
  <si>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</si>
  <si>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</si>
  <si>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</si>
  <si>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</si>
  <si>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</si>
  <si>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</si>
  <si>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</si>
  <si>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</si>
  <si>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</si>
  <si>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</si>
  <si>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</si>
  <si>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</si>
  <si>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</si>
  <si>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</si>
  <si>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</si>
  <si>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</si>
  <si>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</si>
  <si>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</si>
  <si>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</si>
  <si>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</si>
  <si>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</si>
  <si>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</si>
  <si>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</si>
  <si>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</si>
  <si>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</si>
  <si>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</si>
  <si>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</si>
  <si>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</si>
  <si>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</si>
  <si>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</si>
  <si>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</si>
  <si>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</si>
  <si>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</si>
  <si>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</si>
  <si>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</si>
  <si>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</si>
  <si>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</si>
  <si>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</si>
  <si>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</si>
  <si>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</si>
  <si>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</si>
  <si>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</si>
  <si>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</si>
  <si>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</si>
  <si>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</si>
  <si>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</si>
  <si>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</si>
  <si>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</si>
  <si>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</si>
  <si>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</si>
  <si>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</si>
  <si>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</si>
  <si>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</si>
  <si>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</si>
  <si>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</si>
  <si>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</si>
  <si>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</si>
  <si>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</si>
  <si>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</si>
  <si>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</si>
  <si>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</si>
  <si>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</si>
  <si>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</si>
  <si>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</si>
  <si>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</si>
  <si>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</si>
  <si>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</si>
  <si>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</si>
  <si>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</si>
  <si>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</si>
  <si>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</si>
  <si>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</si>
  <si>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</si>
  <si>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</si>
  <si>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</si>
  <si>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</si>
  <si>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</si>
  <si>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</si>
  <si>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</si>
  <si>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</si>
  <si>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</si>
  <si>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</si>
  <si>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</si>
  <si>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</si>
  <si>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</si>
  <si>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</si>
  <si>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</si>
  <si>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</si>
  <si>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</si>
  <si>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</si>
  <si>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</si>
  <si>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</si>
  <si>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</si>
  <si>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</si>
  <si>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</si>
  <si>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</si>
  <si>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</si>
  <si>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</si>
  <si>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</si>
  <si>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</si>
  <si>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</si>
  <si>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</si>
  <si>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</si>
  <si>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</si>
  <si>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</si>
  <si>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</si>
  <si>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</si>
  <si>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</si>
  <si>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</si>
  <si>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</si>
  <si>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</si>
  <si>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</si>
  <si>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</si>
  <si>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</si>
  <si>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</si>
  <si>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</si>
  <si>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</si>
  <si>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</si>
  <si>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</si>
  <si>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</si>
  <si>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</si>
  <si>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</si>
  <si>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</si>
  <si>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</si>
  <si>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</si>
  <si>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</si>
  <si>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</si>
  <si>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</si>
  <si>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</si>
  <si>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</si>
  <si>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</si>
  <si>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</si>
  <si>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</si>
  <si>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</si>
  <si>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</si>
  <si>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</si>
  <si>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</si>
  <si>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</si>
  <si>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</si>
  <si>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</si>
  <si>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</si>
  <si>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</si>
  <si>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</si>
  <si>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</si>
  <si>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</si>
  <si>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</si>
  <si>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</si>
  <si>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</si>
  <si>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</si>
  <si>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</si>
  <si>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</si>
  <si>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</si>
  <si>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</si>
  <si>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</si>
  <si>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</si>
  <si>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</si>
  <si>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</si>
  <si>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</si>
  <si>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</si>
  <si>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</si>
  <si>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</si>
  <si>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</si>
  <si>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</si>
  <si>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</si>
  <si>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</si>
  <si>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</si>
  <si>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</si>
  <si>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</si>
  <si>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</si>
  <si>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</si>
  <si>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</si>
  <si>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</si>
  <si>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</si>
  <si>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</si>
  <si>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</si>
  <si>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</si>
  <si>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</si>
  <si>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</si>
  <si>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</si>
  <si>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</si>
  <si>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</si>
  <si>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</si>
  <si>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</si>
  <si>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</si>
  <si>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</si>
  <si>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</si>
  <si>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</si>
  <si>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</si>
  <si>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</si>
  <si>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</si>
  <si>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</si>
  <si>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</si>
  <si>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</si>
  <si>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</si>
  <si>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</si>
  <si>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</si>
  <si>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</si>
  <si>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</si>
  <si>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</si>
  <si>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</si>
  <si>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</si>
  <si>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</si>
  <si>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</si>
  <si>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</si>
  <si>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</si>
  <si>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</si>
  <si>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</si>
  <si>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</si>
  <si>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</si>
  <si>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</si>
  <si>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</si>
  <si>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</si>
  <si>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</si>
  <si>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</si>
  <si>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</si>
  <si>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</si>
  <si>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</si>
  <si>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</si>
  <si>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</si>
  <si>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</si>
  <si>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</si>
  <si>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</si>
  <si>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</si>
  <si>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</si>
  <si>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</si>
  <si>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</si>
  <si>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</si>
  <si>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</si>
  <si>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</si>
  <si>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</si>
  <si>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</si>
  <si>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</si>
  <si>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</si>
  <si>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</si>
  <si>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</si>
  <si>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</si>
  <si>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</si>
  <si>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</si>
  <si>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</si>
  <si>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</si>
  <si>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</si>
  <si>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</si>
  <si>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</si>
  <si>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</si>
  <si>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</si>
  <si>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</si>
  <si>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</si>
  <si>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</si>
  <si>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</si>
  <si>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</si>
  <si>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</si>
  <si>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</si>
  <si>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</si>
  <si>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</si>
  <si>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</si>
  <si>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</si>
  <si>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</si>
  <si>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</si>
  <si>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</si>
  <si>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</si>
  <si>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</si>
  <si>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</si>
  <si>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</si>
  <si>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</si>
  <si>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</si>
  <si>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</si>
  <si>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</si>
  <si>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</si>
  <si>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</si>
  <si>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</si>
  <si>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</si>
  <si>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</si>
  <si>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</si>
  <si>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</si>
  <si>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</si>
  <si>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</si>
  <si>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</si>
  <si>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</si>
  <si>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</si>
  <si>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</si>
  <si>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</si>
  <si>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</si>
  <si>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</si>
  <si>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</si>
  <si>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</si>
  <si>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</si>
  <si>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</si>
  <si>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</si>
  <si>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</si>
  <si>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</si>
  <si>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</si>
  <si>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</si>
  <si>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</si>
  <si>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</si>
  <si>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</si>
  <si>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</si>
  <si>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</si>
  <si>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</si>
  <si>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</si>
  <si>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</si>
  <si>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</si>
  <si>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</si>
  <si>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</si>
  <si>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</si>
  <si>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</si>
  <si>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</si>
  <si>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</si>
  <si>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</si>
  <si>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</si>
  <si>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</si>
  <si>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</si>
  <si>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</si>
  <si>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</si>
  <si>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</si>
  <si>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</si>
  <si>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</si>
  <si>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</si>
  <si>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</si>
  <si>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</si>
  <si>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</si>
  <si>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</si>
  <si>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</si>
  <si>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</si>
  <si>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</si>
  <si>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</si>
  <si>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</si>
  <si>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</si>
  <si>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</si>
  <si>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</si>
  <si>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</si>
  <si>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</si>
  <si>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</si>
  <si>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</si>
  <si>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</si>
  <si>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</si>
  <si>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</si>
  <si>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</si>
  <si>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</si>
  <si>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</si>
  <si>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</si>
  <si>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</si>
  <si>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</si>
  <si>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</si>
  <si>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</si>
  <si>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</si>
  <si>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</si>
  <si>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</si>
  <si>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</si>
  <si>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</si>
  <si>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</si>
  <si>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</si>
  <si>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</si>
  <si>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</si>
  <si>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</si>
  <si>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</si>
  <si>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</si>
  <si>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</si>
  <si>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</si>
  <si>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</si>
  <si>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</si>
  <si>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</si>
  <si>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</si>
  <si>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</si>
  <si>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</si>
  <si>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</si>
  <si>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</si>
  <si>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</si>
  <si>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</si>
  <si>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</si>
  <si>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</si>
  <si>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</si>
  <si>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</si>
  <si>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</si>
  <si>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</si>
  <si>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</si>
  <si>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</si>
  <si>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</si>
  <si>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</si>
  <si>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</si>
  <si>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</si>
  <si>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</si>
  <si>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</si>
  <si>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</si>
  <si>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</si>
  <si>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</si>
  <si>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</si>
  <si>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</si>
  <si>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</si>
  <si>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</si>
  <si>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</si>
  <si>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</si>
  <si>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</si>
  <si>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</si>
  <si>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</si>
  <si>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</si>
  <si>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</si>
  <si>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</si>
  <si>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</si>
  <si>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</si>
  <si>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</si>
  <si>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</si>
  <si>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</si>
  <si>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</si>
  <si>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</si>
  <si>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</si>
  <si>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</si>
  <si>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</si>
  <si>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</si>
  <si>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</si>
  <si>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</si>
  <si>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</si>
  <si>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</si>
  <si>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</si>
  <si>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</si>
  <si>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</si>
  <si>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</si>
  <si>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</si>
  <si>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</si>
  <si>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</si>
  <si>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</si>
  <si>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</si>
  <si>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</si>
  <si>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</si>
  <si>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</si>
  <si>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</si>
  <si>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</si>
  <si>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</si>
  <si>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</si>
  <si>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</si>
  <si>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</si>
  <si>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</si>
  <si>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</si>
  <si>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</si>
  <si>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</si>
  <si>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</si>
  <si>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</si>
  <si>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</si>
  <si>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</si>
  <si>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</si>
  <si>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</si>
  <si>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</si>
  <si>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</si>
  <si>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</si>
  <si>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</si>
  <si>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</si>
  <si>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</si>
  <si>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</si>
  <si>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</si>
  <si>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</si>
  <si>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</si>
  <si>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</si>
  <si>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</si>
  <si>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</si>
  <si>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</si>
  <si>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</si>
  <si>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</si>
  <si>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</si>
  <si>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</si>
  <si>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</si>
  <si>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</si>
  <si>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</si>
  <si>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</si>
  <si>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</si>
  <si>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</si>
  <si>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</si>
  <si>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</si>
  <si>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</si>
  <si>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</si>
  <si>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</si>
  <si>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</si>
  <si>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</si>
  <si>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</si>
  <si>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</si>
  <si>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</si>
  <si>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</si>
  <si>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</si>
  <si>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</si>
  <si>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</si>
  <si>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</si>
  <si>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</si>
  <si>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</si>
  <si>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</si>
  <si>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</si>
  <si>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</si>
  <si>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</si>
  <si>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</si>
  <si>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</si>
  <si>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</si>
  <si>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</si>
  <si>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</si>
  <si>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</si>
  <si>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</si>
  <si>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</si>
  <si>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</si>
  <si>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</si>
  <si>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</si>
  <si>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</si>
  <si>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</si>
  <si>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</si>
  <si>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</si>
  <si>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</si>
  <si>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</si>
  <si>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</si>
  <si>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</si>
  <si>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</si>
  <si>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</si>
  <si>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</si>
  <si>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</si>
  <si>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</si>
  <si>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</si>
  <si>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</si>
  <si>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</si>
  <si>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</si>
  <si>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</si>
  <si>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</si>
  <si>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</si>
  <si>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</si>
  <si>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</si>
  <si>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</si>
  <si>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</si>
  <si>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</si>
  <si>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</si>
  <si>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</si>
  <si>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</si>
  <si>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</si>
  <si>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</si>
  <si>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</si>
  <si>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</si>
  <si>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</si>
  <si>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</si>
  <si>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</si>
  <si>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</si>
  <si>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</si>
  <si>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</si>
  <si>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</si>
  <si>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</si>
  <si>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</si>
  <si>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</si>
  <si>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</si>
  <si>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</si>
  <si>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</si>
  <si>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</si>
  <si>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</si>
  <si>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</si>
  <si>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</si>
  <si>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</si>
  <si>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</si>
  <si>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</si>
  <si>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</si>
  <si>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</si>
  <si>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</si>
  <si>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</si>
  <si>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</si>
  <si>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</si>
  <si>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</si>
  <si>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</si>
  <si>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</si>
  <si>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</si>
  <si>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</si>
  <si>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</si>
  <si>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</si>
  <si>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</si>
  <si>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</si>
  <si>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</si>
  <si>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</si>
  <si>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</si>
  <si>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</si>
  <si>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</si>
  <si>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</si>
  <si>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</si>
  <si>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</si>
  <si>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</si>
  <si>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</si>
  <si>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</si>
  <si>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</si>
  <si>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</si>
  <si>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</si>
  <si>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</si>
  <si>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</si>
  <si>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</si>
  <si>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</si>
  <si>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</si>
  <si>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</si>
  <si>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</si>
  <si>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</si>
  <si>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</si>
  <si>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</si>
  <si>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</si>
  <si>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</si>
  <si>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</si>
  <si>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</si>
  <si>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</si>
  <si>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</si>
  <si>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</si>
  <si>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</si>
  <si>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</si>
  <si>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</si>
  <si>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</si>
  <si>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</si>
  <si>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</si>
  <si>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</si>
  <si>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</si>
  <si>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</si>
  <si>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</si>
  <si>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</si>
  <si>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</si>
  <si>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</si>
  <si>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</si>
  <si>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</si>
  <si>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</si>
  <si>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</si>
  <si>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</si>
  <si>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</si>
  <si>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</si>
  <si>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</si>
  <si>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</si>
  <si>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</si>
  <si>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</si>
  <si>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</si>
  <si>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</si>
  <si>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</si>
  <si>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</si>
  <si>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</si>
  <si>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</si>
  <si>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</si>
  <si>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</si>
  <si>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</si>
  <si>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</si>
  <si>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</si>
  <si>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</si>
  <si>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</si>
  <si>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</si>
  <si>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</si>
  <si>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</si>
  <si>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</si>
  <si>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</si>
  <si>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</si>
  <si>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</si>
  <si>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</si>
  <si>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</si>
  <si>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</si>
  <si>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</si>
  <si>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</si>
  <si>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</si>
  <si>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</si>
  <si>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</si>
  <si>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</si>
  <si>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</si>
  <si>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</si>
  <si>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</si>
  <si>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</si>
  <si>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</si>
  <si>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</si>
  <si>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</si>
  <si>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</si>
  <si>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</si>
  <si>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</si>
  <si>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</si>
  <si>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</si>
  <si>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</si>
  <si>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</si>
  <si>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</si>
  <si>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</si>
  <si>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</si>
  <si>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</si>
  <si>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</si>
  <si>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</si>
  <si>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</si>
  <si>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</si>
  <si>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</si>
  <si>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</si>
  <si>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</si>
  <si>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</si>
  <si>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</si>
  <si>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</si>
  <si>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</si>
  <si>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</si>
  <si>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</si>
  <si>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</si>
  <si>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</si>
  <si>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</si>
  <si>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</si>
  <si>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</si>
  <si>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</si>
  <si>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</si>
  <si>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</si>
  <si>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</si>
  <si>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</si>
  <si>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</si>
  <si>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</si>
  <si>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</si>
  <si>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</si>
  <si>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</si>
  <si>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</si>
  <si>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</si>
  <si>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</si>
  <si>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</si>
  <si>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</si>
  <si>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</si>
  <si>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</si>
  <si>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</si>
  <si>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</si>
  <si>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</si>
  <si>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</si>
  <si>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</si>
  <si>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</si>
  <si>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</si>
  <si>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</si>
  <si>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</si>
  <si>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</si>
  <si>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</si>
  <si>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</si>
  <si>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</si>
  <si>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</si>
  <si>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</si>
  <si>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</si>
  <si>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</si>
  <si>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</si>
  <si>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</si>
  <si>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</si>
  <si>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</si>
  <si>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</si>
  <si>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</si>
  <si>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</si>
  <si>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</si>
  <si>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</si>
  <si>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</si>
  <si>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</si>
  <si>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</si>
  <si>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</si>
  <si>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</si>
  <si>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</si>
  <si>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</si>
  <si>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</si>
  <si>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</si>
  <si>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</si>
  <si>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</si>
  <si>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</si>
  <si>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</si>
  <si>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</si>
  <si>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</si>
  <si>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</si>
  <si>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</si>
  <si>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</si>
  <si>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</si>
  <si>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</si>
  <si>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</si>
  <si>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</si>
  <si>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</si>
  <si>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</si>
  <si>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</si>
  <si>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</si>
  <si>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</si>
  <si>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</si>
  <si>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</si>
  <si>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</si>
  <si>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</si>
  <si>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</si>
  <si>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</si>
  <si>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</si>
  <si>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</si>
  <si>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</si>
  <si>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</si>
  <si>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</si>
  <si>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</si>
  <si>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</si>
  <si>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</si>
  <si>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</si>
  <si>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</si>
  <si>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</si>
  <si>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</si>
  <si>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</si>
  <si>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</si>
  <si>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</si>
  <si>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</si>
  <si>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</si>
  <si>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</si>
  <si>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</si>
  <si>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</si>
  <si>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</si>
  <si>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</si>
  <si>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</si>
  <si>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</si>
  <si>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</si>
  <si>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</si>
  <si>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</si>
  <si>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</si>
  <si>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</si>
  <si>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</si>
  <si>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</si>
  <si>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</si>
  <si>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</si>
  <si>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</si>
  <si>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</si>
  <si>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</si>
  <si>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</si>
  <si>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</si>
  <si>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</si>
  <si>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</si>
  <si>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</si>
  <si>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</si>
  <si>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</si>
  <si>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</si>
  <si>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</si>
  <si>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</si>
  <si>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</si>
  <si>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</si>
  <si>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</si>
  <si>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</si>
  <si>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</si>
  <si>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</si>
  <si>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</si>
  <si>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</si>
  <si>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</si>
  <si>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</si>
  <si>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</si>
  <si>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</si>
  <si>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</si>
  <si>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</si>
  <si>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</si>
  <si>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</si>
  <si>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</si>
  <si>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</si>
  <si>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</si>
  <si>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</si>
  <si>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</si>
  <si>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</si>
  <si>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</si>
  <si>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</si>
  <si>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</si>
  <si>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</si>
  <si>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</si>
  <si>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</si>
  <si>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</si>
  <si>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</si>
  <si>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</si>
  <si>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</si>
  <si>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</si>
  <si>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</si>
  <si>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</si>
  <si>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</si>
  <si>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</si>
  <si>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</si>
  <si>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</si>
  <si>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</si>
  <si>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</si>
  <si>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</si>
  <si>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</si>
  <si>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</si>
  <si>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</si>
  <si>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</si>
  <si>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</si>
  <si>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</si>
  <si>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</si>
  <si>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</si>
  <si>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</si>
  <si>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</si>
  <si>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</si>
  <si>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</si>
  <si>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</si>
  <si>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</si>
  <si>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</si>
  <si>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</si>
  <si>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</si>
  <si>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</si>
  <si>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</si>
  <si>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</si>
  <si>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</si>
  <si>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</si>
  <si>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</si>
  <si>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</si>
  <si>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</si>
  <si>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</si>
  <si>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</si>
  <si>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</si>
  <si>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</si>
  <si>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</si>
  <si>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</si>
  <si>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</si>
  <si>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</si>
  <si>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</si>
  <si>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</si>
  <si>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</si>
  <si>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</si>
  <si>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</si>
  <si>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</si>
  <si>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</si>
  <si>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</si>
  <si>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</si>
  <si>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</si>
  <si>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</si>
  <si>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</si>
  <si>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</si>
  <si>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</si>
  <si>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</si>
  <si>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</si>
  <si>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</si>
  <si>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</si>
  <si>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</si>
  <si>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</si>
  <si>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</si>
  <si>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</si>
  <si>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</si>
  <si>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</si>
  <si>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</si>
  <si>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</si>
  <si>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</si>
  <si>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</si>
  <si>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</si>
  <si>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</si>
  <si>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</si>
  <si>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</si>
  <si>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</si>
  <si>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</si>
  <si>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</si>
  <si>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</si>
  <si>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</si>
  <si>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</si>
  <si>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</si>
  <si>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</si>
  <si>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</si>
  <si>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</si>
  <si>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</si>
  <si>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</si>
  <si>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</si>
  <si>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</si>
  <si>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</si>
  <si>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</si>
  <si>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</si>
  <si>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</si>
  <si>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</si>
  <si>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</si>
  <si>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</si>
  <si>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</si>
  <si>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</si>
  <si>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</si>
  <si>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</si>
  <si>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</si>
  <si>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</si>
  <si>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</si>
  <si>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</si>
  <si>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</si>
  <si>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</si>
  <si>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</si>
  <si>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</si>
  <si>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</si>
  <si>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</si>
  <si>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</si>
  <si>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</si>
  <si>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</si>
  <si>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</si>
  <si>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</si>
  <si>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</si>
  <si>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</si>
  <si>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</si>
  <si>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</si>
  <si>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</si>
  <si>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</si>
  <si>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</si>
  <si>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</si>
  <si>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</si>
  <si>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</si>
  <si>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</si>
  <si>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</si>
  <si>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</si>
  <si>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</si>
  <si>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</si>
  <si>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</si>
  <si>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</si>
  <si>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</si>
  <si>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</si>
  <si>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</si>
  <si>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</si>
  <si>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</si>
  <si>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</si>
  <si>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</si>
  <si>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</si>
  <si>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</si>
  <si>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</si>
  <si>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</si>
  <si>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</si>
  <si>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</si>
  <si>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</si>
  <si>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</si>
  <si>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</si>
  <si>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</si>
  <si>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</si>
  <si>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</si>
  <si>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</si>
  <si>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</si>
  <si>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</si>
  <si>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</si>
  <si>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</si>
  <si>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</si>
  <si>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</si>
  <si>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</si>
  <si>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</si>
  <si>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</si>
  <si>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</si>
  <si>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</si>
  <si>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</si>
  <si>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</si>
  <si>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</si>
  <si>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</si>
  <si>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</si>
  <si>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</si>
  <si>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</si>
  <si>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</si>
  <si>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</si>
  <si>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</si>
  <si>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</si>
  <si>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</si>
  <si>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</si>
  <si>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</si>
  <si>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</si>
  <si>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</si>
  <si>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</si>
  <si>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</si>
  <si>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</si>
  <si>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</si>
  <si>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</si>
  <si>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</si>
  <si>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</si>
  <si>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</si>
  <si>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</si>
  <si>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</si>
  <si>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</si>
  <si>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</si>
  <si>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</si>
  <si>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</si>
  <si>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</si>
  <si>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</si>
  <si>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</si>
  <si>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</si>
  <si>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</si>
  <si>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</si>
  <si>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</si>
  <si>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</si>
  <si>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</si>
  <si>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</si>
  <si>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</si>
  <si>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</si>
  <si>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</si>
  <si>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</si>
  <si>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</si>
  <si>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</si>
  <si>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</si>
  <si>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</si>
  <si>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</si>
  <si>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</si>
  <si>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</si>
  <si>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</si>
  <si>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</si>
  <si>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</si>
  <si>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</si>
  <si>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</si>
  <si>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</si>
  <si>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</si>
  <si>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</si>
  <si>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</si>
  <si>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</si>
  <si>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</si>
  <si>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</si>
  <si>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</si>
  <si>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</si>
  <si>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</si>
  <si>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</si>
  <si>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</si>
  <si>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</si>
  <si>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</si>
  <si>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</si>
  <si>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</si>
  <si>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</si>
  <si>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</si>
  <si>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</si>
  <si>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</si>
  <si>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</si>
  <si>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</si>
  <si>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</si>
  <si>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</si>
  <si>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</si>
  <si>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</si>
  <si>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</si>
  <si>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</si>
  <si>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</si>
  <si>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</si>
  <si>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</si>
  <si>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</si>
  <si>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</si>
  <si>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</si>
  <si>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</si>
  <si>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</si>
  <si>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</si>
  <si>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</si>
  <si>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</si>
  <si>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</si>
  <si>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</si>
  <si>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</si>
  <si>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</si>
  <si>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</si>
  <si>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</si>
  <si>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</si>
  <si>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</si>
  <si>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</si>
  <si>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</si>
  <si>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</si>
  <si>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</si>
  <si>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</si>
  <si>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</si>
  <si>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</si>
  <si>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</si>
  <si>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</si>
  <si>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</si>
  <si>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</si>
  <si>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</si>
  <si>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</si>
  <si>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</si>
  <si>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</si>
  <si>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</si>
  <si>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</si>
  <si>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</si>
  <si>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</si>
  <si>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</si>
  <si>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</si>
  <si>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</si>
  <si>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</si>
  <si>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</si>
  <si>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</si>
  <si>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</si>
  <si>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</si>
  <si>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</si>
  <si>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</si>
  <si>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</si>
  <si>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</si>
  <si>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</si>
  <si>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</si>
  <si>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</si>
  <si>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</si>
  <si>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</si>
  <si>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</si>
  <si>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</si>
  <si>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</si>
  <si>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</si>
  <si>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</si>
  <si>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</si>
  <si>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</si>
  <si>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</si>
  <si>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</si>
  <si>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</si>
  <si>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</si>
  <si>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</si>
  <si>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</si>
  <si>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</si>
  <si>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</si>
  <si>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</si>
  <si>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</si>
  <si>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</si>
  <si>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</si>
  <si>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</si>
  <si>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</si>
  <si>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</si>
  <si>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</si>
  <si>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</si>
  <si>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</si>
  <si>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</si>
  <si>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</si>
  <si>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</si>
  <si>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</si>
  <si>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</si>
  <si>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</si>
  <si>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</si>
  <si>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</si>
  <si>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</si>
  <si>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</si>
  <si>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</si>
  <si>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</si>
  <si>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</si>
  <si>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</si>
  <si>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</si>
  <si>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</si>
  <si>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</si>
  <si>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</si>
  <si>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</si>
  <si>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</si>
  <si>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</si>
  <si>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</si>
  <si>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</si>
  <si>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</si>
  <si>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</si>
  <si>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</si>
  <si>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</si>
  <si>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</si>
  <si>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</si>
  <si>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</si>
  <si>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</si>
  <si>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</si>
  <si>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</si>
  <si>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</si>
  <si>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</si>
  <si>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</si>
  <si>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</si>
  <si>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</si>
  <si>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</si>
  <si>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</si>
  <si>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</si>
  <si>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</si>
  <si>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</si>
  <si>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</si>
  <si>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</si>
  <si>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</si>
  <si>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</si>
  <si>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</si>
  <si>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</si>
  <si>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</si>
  <si>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</si>
  <si>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</si>
  <si>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</si>
  <si>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</si>
  <si>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</si>
  <si>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</si>
  <si>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</si>
  <si>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</si>
  <si>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</si>
  <si>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</si>
  <si>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</si>
  <si>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</si>
  <si>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</si>
  <si>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</si>
  <si>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</si>
  <si>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</si>
  <si>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</si>
  <si>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</si>
  <si>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</si>
  <si>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</si>
  <si>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</si>
  <si>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</si>
  <si>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</si>
  <si>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</si>
  <si>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</si>
  <si>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</si>
  <si>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</si>
  <si>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</si>
  <si>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</si>
  <si>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</si>
  <si>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</si>
  <si>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</si>
  <si>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</si>
  <si>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</si>
  <si>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</si>
  <si>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</si>
  <si>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</si>
  <si>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</si>
  <si>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</si>
  <si>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</si>
  <si>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</si>
  <si>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</si>
  <si>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</si>
  <si>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</si>
  <si>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</si>
  <si>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</si>
  <si>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</si>
  <si>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</si>
  <si>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</si>
  <si>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</si>
  <si>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</si>
  <si>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</si>
  <si>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</si>
  <si>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</si>
  <si>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</si>
  <si>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</si>
  <si>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</si>
  <si>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</si>
  <si>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</si>
  <si>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</si>
  <si>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</si>
  <si>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</si>
  <si>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</si>
  <si>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</si>
  <si>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</si>
  <si>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</si>
  <si>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</si>
  <si>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</si>
  <si>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</si>
  <si>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</si>
  <si>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</si>
  <si>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</si>
  <si>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</si>
  <si>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</si>
  <si>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</si>
  <si>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</si>
  <si>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</si>
  <si>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</si>
  <si>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</si>
  <si>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</si>
  <si>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</si>
  <si>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</si>
  <si>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</si>
  <si>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</si>
  <si>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</si>
  <si>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</si>
  <si>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</si>
  <si>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</si>
  <si>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</si>
  <si>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</si>
  <si>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</si>
  <si>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</si>
  <si>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</si>
  <si>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</si>
  <si>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</si>
  <si>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</si>
  <si>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</si>
  <si>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</si>
  <si>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</si>
  <si>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</si>
  <si>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</si>
  <si>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</si>
  <si>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</si>
  <si>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</si>
  <si>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</si>
  <si>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</si>
  <si>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</si>
  <si>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</si>
  <si>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</si>
  <si>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</si>
  <si>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</si>
  <si>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</si>
  <si>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</si>
  <si>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</si>
  <si>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</si>
  <si>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</si>
  <si>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</si>
  <si>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</si>
  <si>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</si>
  <si>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</si>
  <si>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</si>
  <si>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</si>
  <si>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</si>
  <si>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</si>
  <si>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</si>
  <si>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</si>
  <si>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</si>
  <si>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</si>
  <si>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</si>
  <si>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</si>
  <si>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</si>
  <si>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</si>
  <si>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</si>
  <si>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</si>
  <si>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</si>
  <si>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</si>
  <si>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</si>
  <si>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</si>
  <si>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</si>
  <si>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</si>
  <si>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</si>
  <si>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</si>
  <si>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</si>
  <si>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</si>
  <si>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</si>
  <si>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</si>
  <si>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</si>
  <si>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</si>
  <si>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</si>
  <si>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</si>
  <si>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</si>
  <si>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</si>
  <si>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</si>
  <si>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</si>
  <si>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</si>
  <si>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</si>
  <si>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</si>
  <si>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</si>
  <si>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</si>
  <si>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</si>
  <si>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</si>
  <si>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</si>
  <si>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</si>
  <si>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</si>
  <si>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</si>
  <si>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</si>
  <si>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</si>
  <si>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</si>
  <si>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</si>
  <si>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</si>
  <si>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</si>
  <si>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</si>
  <si>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</si>
  <si>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</si>
  <si>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</si>
  <si>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</si>
  <si>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</si>
  <si>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</si>
  <si>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</si>
  <si>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</si>
  <si>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</si>
  <si>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</si>
  <si>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</si>
  <si>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</si>
  <si>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</si>
  <si>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</si>
  <si>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</si>
  <si>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</si>
  <si>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</si>
  <si>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</si>
  <si>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</si>
  <si>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</si>
  <si>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</si>
  <si>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</si>
  <si>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</si>
  <si>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</si>
  <si>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</si>
  <si>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</si>
  <si>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</si>
  <si>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</si>
  <si>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</si>
  <si>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</si>
  <si>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</si>
  <si>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</si>
  <si>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</si>
  <si>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</si>
  <si>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</si>
  <si>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</si>
  <si>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</si>
  <si>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</si>
  <si>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</si>
  <si>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</si>
  <si>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</si>
  <si>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</si>
  <si>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</si>
  <si>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</si>
  <si>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</si>
  <si>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</si>
  <si>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</si>
  <si>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</si>
  <si>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</si>
  <si>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</si>
  <si>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</si>
  <si>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</si>
  <si>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</si>
  <si>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</si>
  <si>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</si>
  <si>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</si>
  <si>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</si>
  <si>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</si>
  <si>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</si>
  <si>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</si>
  <si>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</si>
  <si>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</si>
  <si>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</si>
  <si>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</si>
  <si>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</si>
  <si>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</si>
  <si>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</si>
  <si>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</si>
  <si>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</si>
  <si>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</si>
  <si>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</si>
  <si>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</si>
  <si>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</si>
  <si>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</si>
  <si>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</si>
  <si>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</si>
  <si>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</si>
  <si>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</si>
  <si>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</si>
  <si>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</si>
  <si>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</si>
  <si>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</si>
  <si>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</si>
  <si>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</si>
  <si>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</si>
  <si>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</si>
  <si>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</si>
  <si>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</si>
  <si>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</si>
  <si>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</si>
  <si>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</si>
  <si>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</si>
  <si>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</si>
  <si>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</si>
  <si>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</si>
  <si>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</si>
  <si>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</si>
  <si>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</si>
  <si>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</si>
  <si>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</si>
  <si>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</si>
  <si>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</si>
  <si>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</si>
  <si>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</si>
  <si>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</si>
  <si>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</si>
  <si>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</si>
  <si>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</si>
  <si>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</si>
  <si>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</si>
  <si>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</si>
  <si>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</si>
  <si>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</si>
  <si>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</si>
  <si>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</si>
  <si>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</si>
  <si>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</si>
  <si>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</si>
  <si>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</si>
  <si>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</si>
  <si>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</si>
  <si>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</si>
  <si>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</si>
  <si>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</si>
  <si>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</si>
  <si>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</si>
  <si>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</si>
  <si>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</si>
  <si>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</si>
  <si>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</si>
  <si>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</si>
  <si>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</si>
  <si>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</si>
  <si>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</si>
  <si>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</si>
  <si>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</si>
  <si>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</si>
  <si>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</si>
  <si>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</si>
  <si>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</si>
  <si>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</si>
  <si>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</si>
  <si>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</si>
  <si>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</si>
  <si>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</si>
  <si>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</si>
  <si>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</si>
  <si>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</si>
  <si>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</si>
  <si>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</si>
  <si>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</si>
  <si>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</si>
  <si>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</si>
  <si>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</si>
  <si>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</si>
  <si>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</si>
  <si>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</si>
  <si>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</si>
  <si>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</si>
  <si>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</si>
  <si>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</si>
  <si>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</si>
  <si>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</si>
  <si>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</si>
  <si>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</si>
  <si>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</si>
  <si>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</si>
  <si>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</si>
  <si>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</si>
  <si>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</si>
  <si>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</si>
  <si>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</si>
  <si>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</si>
  <si>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</si>
  <si>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</si>
  <si>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</si>
  <si>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</si>
  <si>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</si>
  <si>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</si>
  <si>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</si>
  <si>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</si>
  <si>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</si>
  <si>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</si>
  <si>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</si>
  <si>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</si>
  <si>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</si>
  <si>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</si>
  <si>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</si>
  <si>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</si>
  <si>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</si>
  <si>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</si>
  <si>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</si>
  <si>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</si>
  <si>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</si>
  <si>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</si>
  <si>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</si>
  <si>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</si>
  <si>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</si>
  <si>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</si>
  <si>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</si>
  <si>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</si>
  <si>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</si>
  <si>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</si>
  <si>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</si>
  <si>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</si>
  <si>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</si>
  <si>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</si>
  <si>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</si>
  <si>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</si>
  <si>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</si>
  <si>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</si>
  <si>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</si>
  <si>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</si>
  <si>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</si>
  <si>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</si>
  <si>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</si>
  <si>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</si>
  <si>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</si>
  <si>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</si>
  <si>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</si>
  <si>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</si>
  <si>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</si>
  <si>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</si>
  <si>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</si>
  <si>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</si>
  <si>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</si>
  <si>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</si>
  <si>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</si>
  <si>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</si>
  <si>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</si>
  <si>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</si>
  <si>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</si>
  <si>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</si>
  <si>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</si>
  <si>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</si>
  <si>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</si>
  <si>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</si>
  <si>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</si>
  <si>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</si>
  <si>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</si>
  <si>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</si>
  <si>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</si>
  <si>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</si>
  <si>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</si>
  <si>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</si>
  <si>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</si>
  <si>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</si>
  <si>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</si>
  <si>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</si>
  <si>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</si>
  <si>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</si>
  <si>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</si>
  <si>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</si>
  <si>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</si>
  <si>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</si>
  <si>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</si>
  <si>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</si>
  <si>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</si>
  <si>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</si>
  <si>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</si>
  <si>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</si>
  <si>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</si>
  <si>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</si>
  <si>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</si>
  <si>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</si>
  <si>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</si>
  <si>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</si>
  <si>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</si>
  <si>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</si>
  <si>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</si>
  <si>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</si>
  <si>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</si>
  <si>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</si>
  <si>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</si>
  <si>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</si>
  <si>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</si>
  <si>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</si>
  <si>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</si>
  <si>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</si>
  <si>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</si>
  <si>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</si>
  <si>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</si>
  <si>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</si>
  <si>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</si>
  <si>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</si>
  <si>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</si>
  <si>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</si>
  <si>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</si>
  <si>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</si>
  <si>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</si>
  <si>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</si>
  <si>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</si>
  <si>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</si>
  <si>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</si>
  <si>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</si>
  <si>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</si>
  <si>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</si>
  <si>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</si>
  <si>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</si>
  <si>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</si>
  <si>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</si>
  <si>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</si>
  <si>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</si>
  <si>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</si>
  <si>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</si>
  <si>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</si>
  <si>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</si>
  <si>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</si>
  <si>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</si>
  <si>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</si>
  <si>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</si>
  <si>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</si>
  <si>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</si>
  <si>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</si>
  <si>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</si>
  <si>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</si>
  <si>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</si>
  <si>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</si>
  <si>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</si>
  <si>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</si>
  <si>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</si>
  <si>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</si>
  <si>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</si>
  <si>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</si>
  <si>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</si>
  <si>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</si>
  <si>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</si>
  <si>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</si>
  <si>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</si>
  <si>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</si>
  <si>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</si>
  <si>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</si>
  <si>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</si>
  <si>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</si>
  <si>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</si>
  <si>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</si>
  <si>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</si>
  <si>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</si>
  <si>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</si>
  <si>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</si>
  <si>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</si>
  <si>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</si>
  <si>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</si>
  <si>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</si>
  <si>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</si>
  <si>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</si>
  <si>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</si>
  <si>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</si>
  <si>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</si>
  <si>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</si>
  <si>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</si>
  <si>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</si>
  <si>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</si>
  <si>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</si>
  <si>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</si>
  <si>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</si>
  <si>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</si>
  <si>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</si>
  <si>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</si>
  <si>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</si>
  <si>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</si>
  <si>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</si>
  <si>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</si>
  <si>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</si>
  <si>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</si>
  <si>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</si>
  <si>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</si>
  <si>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</si>
  <si>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</si>
  <si>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</si>
  <si>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</si>
  <si>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</si>
  <si>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</si>
  <si>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</si>
  <si>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</si>
  <si>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</si>
  <si>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</si>
  <si>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</si>
  <si>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</si>
  <si>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</si>
  <si>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</si>
  <si>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</si>
  <si>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</si>
  <si>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</si>
  <si>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</si>
  <si>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</si>
  <si>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</si>
  <si>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</si>
  <si>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</si>
  <si>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</si>
  <si>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</si>
  <si>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</si>
  <si>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</si>
  <si>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</si>
  <si>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</si>
  <si>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</si>
  <si>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</si>
  <si>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</si>
  <si>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</si>
  <si>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</si>
  <si>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</si>
  <si>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</si>
  <si>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</si>
  <si>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</si>
  <si>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</si>
  <si>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</si>
  <si>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</si>
  <si>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</si>
  <si>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</si>
  <si>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</si>
  <si>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</si>
  <si>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</si>
  <si>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</si>
  <si>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</si>
  <si>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</si>
  <si>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</si>
  <si>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</si>
  <si>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</si>
  <si>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</si>
  <si>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</si>
  <si>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</si>
  <si>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</si>
  <si>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</si>
  <si>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</si>
  <si>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</si>
  <si>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</si>
  <si>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</si>
  <si>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</si>
  <si>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</si>
  <si>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</si>
  <si>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</si>
  <si>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</si>
  <si>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</si>
  <si>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</si>
  <si>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</si>
  <si>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</si>
  <si>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</si>
  <si>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</si>
  <si>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</si>
  <si>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</si>
  <si>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</si>
  <si>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</si>
  <si>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</si>
  <si>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</si>
  <si>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</si>
  <si>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</si>
  <si>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</si>
  <si>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</si>
  <si>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</si>
  <si>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</si>
  <si>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</si>
  <si>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</si>
  <si>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</si>
  <si>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</si>
  <si>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</si>
  <si>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</si>
  <si>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</si>
  <si>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</si>
  <si>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</si>
  <si>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</si>
  <si>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</si>
  <si>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</si>
  <si>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</si>
  <si>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</si>
  <si>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</si>
  <si>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</si>
  <si>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</si>
  <si>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</si>
  <si>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</si>
  <si>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</si>
  <si>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</si>
  <si>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</si>
  <si>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</si>
  <si>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</si>
  <si>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</si>
  <si>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</si>
  <si>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</si>
  <si>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</si>
  <si>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</si>
  <si>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</si>
  <si>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</si>
  <si>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</si>
  <si>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</si>
  <si>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</si>
  <si>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</si>
  <si>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</si>
  <si>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</si>
  <si>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</si>
  <si>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</si>
  <si>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</si>
  <si>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</si>
  <si>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</si>
  <si>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</si>
  <si>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</si>
  <si>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</si>
  <si>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</si>
  <si>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</si>
  <si>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</si>
  <si>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</si>
  <si>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</si>
  <si>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</si>
  <si>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</si>
  <si>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</si>
  <si>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</si>
  <si>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</si>
  <si>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</si>
  <si>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</si>
  <si>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</si>
  <si>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</si>
  <si>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</si>
  <si>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</si>
  <si>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</si>
  <si>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</si>
  <si>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</si>
  <si>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</si>
  <si>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</si>
  <si>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</si>
  <si>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</si>
  <si>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</si>
  <si>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</si>
  <si>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</si>
  <si>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</si>
  <si>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</si>
  <si>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</si>
  <si>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</si>
  <si>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</si>
  <si>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</si>
  <si>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</si>
  <si>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</si>
  <si>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</si>
  <si>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</si>
  <si>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</si>
  <si>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</si>
  <si>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</si>
  <si>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</si>
  <si>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</si>
  <si>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</si>
  <si>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</si>
  <si>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</si>
  <si>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</si>
  <si>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</si>
  <si>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</si>
  <si>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</si>
  <si>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</si>
  <si>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</si>
  <si>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</si>
  <si>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</si>
  <si>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</si>
  <si>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</si>
  <si>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</si>
  <si>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</si>
  <si>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</si>
  <si>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</si>
  <si>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</si>
  <si>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</si>
  <si>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</si>
  <si>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</si>
  <si>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</si>
  <si>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</si>
  <si>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</si>
  <si>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</si>
  <si>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</si>
  <si>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</si>
  <si>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</si>
  <si>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</si>
  <si>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</si>
  <si>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</si>
  <si>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</si>
  <si>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</si>
  <si>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</si>
  <si>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</si>
  <si>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</si>
  <si>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</si>
  <si>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</si>
  <si>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</si>
  <si>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</si>
  <si>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</si>
  <si>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</si>
  <si>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</si>
  <si>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</si>
  <si>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</si>
  <si>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</si>
  <si>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</si>
  <si>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</si>
  <si>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</si>
  <si>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</si>
  <si>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</si>
  <si>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</si>
  <si>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</si>
  <si>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</si>
  <si>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</si>
  <si>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</si>
  <si>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</si>
  <si>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</si>
  <si>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</si>
  <si>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</si>
  <si>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</si>
  <si>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</si>
  <si>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</si>
  <si>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</si>
  <si>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</si>
  <si>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</si>
  <si>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</si>
  <si>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</si>
  <si>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</si>
  <si>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</si>
  <si>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</si>
  <si>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</si>
  <si>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</si>
  <si>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</si>
  <si>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</si>
  <si>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</si>
  <si>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</si>
  <si>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</si>
  <si>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</si>
  <si>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</si>
  <si>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</si>
  <si>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</si>
  <si>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</si>
  <si>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</si>
  <si>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</si>
  <si>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</si>
  <si>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</si>
  <si>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</si>
  <si>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</si>
  <si>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</si>
  <si>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</si>
  <si>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</si>
  <si>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</si>
  <si>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</si>
  <si>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</si>
  <si>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</si>
  <si>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</si>
  <si>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</si>
  <si>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</si>
  <si>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</si>
  <si>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</si>
  <si>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</si>
  <si>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</si>
  <si>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</si>
  <si>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</si>
  <si>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</si>
  <si>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</si>
  <si>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</si>
  <si>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</si>
  <si>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</si>
  <si>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</si>
  <si>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</si>
  <si>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</si>
  <si>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</si>
  <si>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</si>
  <si>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</si>
  <si>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</si>
  <si>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</si>
  <si>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</si>
  <si>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</si>
  <si>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</si>
  <si>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</si>
  <si>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</si>
  <si>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</si>
  <si>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</si>
  <si>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</si>
  <si>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</si>
  <si>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</si>
  <si>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</si>
  <si>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</si>
  <si>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</si>
  <si>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</si>
  <si>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</si>
  <si>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</si>
  <si>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</si>
  <si>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</si>
  <si>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</si>
  <si>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</si>
  <si>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</si>
  <si>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</si>
  <si>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</si>
  <si>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</si>
  <si>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</si>
  <si>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</si>
  <si>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</si>
  <si>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</si>
  <si>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</si>
  <si>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</si>
  <si>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</si>
  <si>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</si>
  <si>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</si>
  <si>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</si>
  <si>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</si>
  <si>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</si>
  <si>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</si>
  <si>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</si>
  <si>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</si>
  <si>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</si>
  <si>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</si>
  <si>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</si>
  <si>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</si>
  <si>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</si>
  <si>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</si>
  <si>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</si>
  <si>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</si>
  <si>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</si>
  <si>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</si>
  <si>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</si>
  <si>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</si>
  <si>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</si>
  <si>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</si>
  <si>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</si>
  <si>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</si>
  <si>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</si>
  <si>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</si>
  <si>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</si>
  <si>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</si>
  <si>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</si>
  <si>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</si>
  <si>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</si>
  <si>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</si>
  <si>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</si>
  <si>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</si>
  <si>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</si>
  <si>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</si>
  <si>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</si>
  <si>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</si>
  <si>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</si>
  <si>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</si>
  <si>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</si>
  <si>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</si>
  <si>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</si>
  <si>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</si>
  <si>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</si>
  <si>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</si>
  <si>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</si>
  <si>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</si>
  <si>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</si>
  <si>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</si>
  <si>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</si>
  <si>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</si>
  <si>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</si>
  <si>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</si>
  <si>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</si>
  <si>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</si>
  <si>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</si>
  <si>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</si>
  <si>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</si>
  <si>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</si>
  <si>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</si>
  <si>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</si>
  <si>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</si>
  <si>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</si>
  <si>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</si>
  <si>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</si>
  <si>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</si>
  <si>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</si>
  <si>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</si>
  <si>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</si>
  <si>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</si>
  <si>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</si>
  <si>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</si>
  <si>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</si>
  <si>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</si>
  <si>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</si>
  <si>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</si>
  <si>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</si>
  <si>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</si>
  <si>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</si>
  <si>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</si>
  <si>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</si>
  <si>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</si>
  <si>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</si>
  <si>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</si>
  <si>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</si>
  <si>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</si>
  <si>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</si>
  <si>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</si>
  <si>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</si>
  <si>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</si>
  <si>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</si>
  <si>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</si>
  <si>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</si>
  <si>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</si>
  <si>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</si>
  <si>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</si>
  <si>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</si>
  <si>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</si>
  <si>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</si>
  <si>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</si>
  <si>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</si>
  <si>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</si>
  <si>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</si>
  <si>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</si>
  <si>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</si>
  <si>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</si>
  <si>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</si>
  <si>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</si>
  <si>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</si>
  <si>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</si>
  <si>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</si>
  <si>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</si>
  <si>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</si>
  <si>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</si>
  <si>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</si>
  <si>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</si>
  <si>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</si>
  <si>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</si>
  <si>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</si>
  <si>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</si>
  <si>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</si>
  <si>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</si>
  <si>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</si>
  <si>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</si>
  <si>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</si>
  <si>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</si>
  <si>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</si>
  <si>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</si>
  <si>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</si>
  <si>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</si>
  <si>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</si>
  <si>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</si>
  <si>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</si>
  <si>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</si>
  <si>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</si>
  <si>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</si>
  <si>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</si>
  <si>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</si>
  <si>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</si>
  <si>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</si>
  <si>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</si>
  <si>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</si>
  <si>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</si>
  <si>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</si>
  <si>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</si>
  <si>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</si>
  <si>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</si>
  <si>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</si>
  <si>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</si>
  <si>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</si>
  <si>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</si>
  <si>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</si>
  <si>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</si>
  <si>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</si>
  <si>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</si>
  <si>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</si>
  <si>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</si>
  <si>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</si>
  <si>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</si>
  <si>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</si>
  <si>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</si>
  <si>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</si>
  <si>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</si>
  <si>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</si>
  <si>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</si>
  <si>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</si>
  <si>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</si>
  <si>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</si>
  <si>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</si>
  <si>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</si>
  <si>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</si>
  <si>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</si>
  <si>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</si>
  <si>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</si>
  <si>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</si>
  <si>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</si>
  <si>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</si>
  <si>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</si>
  <si>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</si>
  <si>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</si>
  <si>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</si>
  <si>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</si>
  <si>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</si>
  <si>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</si>
  <si>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</si>
  <si>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</si>
  <si>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</si>
  <si>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</si>
  <si>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</si>
  <si>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</si>
  <si>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</si>
  <si>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</si>
  <si>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</si>
  <si>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</si>
  <si>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</si>
  <si>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</si>
  <si>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</si>
  <si>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</si>
  <si>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</si>
  <si>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</si>
  <si>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</si>
  <si>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</si>
  <si>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</si>
  <si>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</si>
  <si>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</si>
  <si>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</si>
  <si>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</si>
  <si>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</si>
  <si>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</si>
  <si>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</si>
  <si>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</si>
  <si>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</si>
  <si>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</si>
  <si>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</si>
  <si>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</si>
  <si>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</si>
  <si>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</si>
  <si>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</si>
  <si>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</si>
  <si>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</si>
  <si>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</si>
  <si>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</si>
  <si>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</si>
  <si>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</si>
  <si>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</si>
  <si>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</si>
  <si>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</si>
  <si>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</si>
  <si>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</si>
  <si>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</si>
  <si>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</si>
  <si>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</si>
  <si>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</si>
  <si>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</si>
  <si>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</si>
  <si>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</si>
  <si>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</si>
  <si>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</si>
  <si>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</si>
  <si>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</si>
  <si>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</si>
  <si>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</si>
  <si>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</si>
  <si>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</si>
  <si>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</si>
  <si>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</si>
  <si>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</si>
  <si>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</si>
  <si>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</si>
  <si>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</si>
  <si>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</si>
  <si>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</si>
  <si>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</si>
  <si>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</si>
  <si>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</si>
  <si>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</si>
  <si>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</si>
  <si>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</si>
  <si>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</si>
  <si>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</si>
  <si>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</si>
  <si>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</si>
  <si>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</si>
  <si>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</si>
  <si>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</si>
  <si>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</si>
  <si>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</si>
  <si>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</si>
  <si>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</si>
  <si>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</si>
  <si>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</si>
  <si>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</si>
  <si>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</si>
  <si>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</si>
  <si>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</si>
  <si>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</si>
  <si>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</si>
  <si>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</si>
  <si>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</si>
  <si>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</si>
  <si>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</si>
  <si>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</si>
  <si>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</si>
  <si>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</si>
  <si>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</si>
  <si>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</si>
  <si>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</si>
  <si>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</si>
  <si>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</si>
  <si>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</si>
  <si>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</si>
  <si>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</si>
  <si>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</si>
  <si>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</si>
  <si>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</si>
  <si>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</si>
  <si>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</si>
  <si>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</si>
  <si>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</si>
  <si>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</si>
  <si>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</si>
  <si>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</si>
  <si>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</si>
  <si>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</si>
  <si>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</si>
  <si>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</si>
  <si>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</si>
  <si>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</si>
  <si>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</si>
  <si>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</si>
  <si>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</si>
  <si>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</si>
  <si>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</si>
  <si>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</si>
  <si>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</si>
  <si>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</si>
  <si>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</si>
  <si>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</si>
  <si>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</si>
  <si>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</si>
  <si>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</si>
  <si>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</si>
  <si>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</si>
  <si>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</si>
  <si>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</si>
  <si>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</si>
  <si>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</si>
  <si>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</si>
  <si>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</si>
  <si>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</si>
  <si>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</si>
  <si>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</si>
  <si>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</si>
  <si>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</si>
  <si>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</si>
  <si>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</si>
  <si>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</si>
  <si>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</si>
  <si>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</si>
  <si>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</si>
  <si>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</si>
  <si>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</si>
  <si>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</si>
  <si>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</si>
  <si>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</si>
  <si>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</si>
  <si>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</si>
  <si>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</si>
  <si>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</si>
  <si>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</si>
  <si>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</si>
  <si>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</si>
  <si>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</si>
  <si>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</si>
  <si>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</si>
  <si>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</si>
  <si>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</si>
  <si>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</si>
  <si>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</si>
  <si>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</si>
  <si>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</si>
  <si>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</si>
  <si>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</si>
  <si>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</si>
  <si>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</si>
  <si>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</si>
  <si>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</si>
  <si>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</si>
  <si>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</si>
  <si>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</si>
  <si>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</si>
  <si>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</si>
  <si>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</si>
  <si>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</si>
  <si>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</si>
  <si>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</si>
  <si>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</si>
  <si>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</si>
  <si>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</si>
  <si>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</si>
  <si>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</si>
  <si>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</si>
  <si>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</si>
  <si>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</si>
  <si>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</si>
  <si>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</si>
  <si>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</si>
  <si>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</si>
  <si>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</si>
  <si>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</si>
  <si>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</si>
  <si>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</si>
  <si>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</si>
  <si>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</si>
  <si>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</si>
  <si>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</si>
  <si>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</si>
  <si>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</si>
  <si>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</si>
  <si>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</si>
  <si>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</si>
  <si>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</si>
  <si>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</si>
  <si>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</si>
  <si>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</si>
  <si>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</si>
  <si>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</si>
  <si>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</si>
  <si>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</si>
  <si>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</si>
  <si>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</si>
  <si>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</si>
  <si>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</si>
  <si>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</si>
  <si>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</si>
  <si>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</si>
  <si>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</si>
  <si>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</si>
  <si>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</si>
  <si>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</si>
  <si>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</si>
  <si>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</si>
  <si>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</si>
  <si>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</si>
  <si>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</si>
  <si>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</si>
  <si>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</si>
  <si>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</si>
  <si>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</si>
  <si>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</si>
  <si>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</si>
  <si>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</si>
  <si>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</si>
  <si>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</si>
  <si>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</si>
  <si>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</si>
  <si>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</si>
  <si>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</si>
  <si>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</si>
  <si>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</si>
  <si>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</si>
  <si>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</si>
  <si>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</si>
  <si>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</si>
  <si>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</si>
  <si>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</si>
  <si>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</si>
  <si>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</si>
  <si>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</si>
  <si>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</si>
  <si>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</si>
  <si>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</si>
  <si>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</si>
  <si>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</si>
  <si>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</si>
  <si>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</si>
  <si>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</si>
  <si>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</si>
  <si>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</si>
  <si>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</si>
  <si>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</si>
  <si>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</si>
  <si>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</si>
  <si>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</si>
  <si>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</si>
  <si>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</si>
  <si>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</si>
  <si>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</si>
  <si>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</si>
  <si>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</si>
  <si>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</si>
  <si>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</si>
  <si>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</si>
  <si>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</si>
  <si>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</si>
  <si>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</si>
  <si>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</si>
  <si>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</si>
  <si>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</si>
  <si>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</si>
  <si>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</si>
  <si>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</si>
  <si>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</si>
  <si>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</si>
  <si>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</si>
  <si>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</si>
  <si>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</si>
  <si>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</si>
  <si>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</si>
  <si>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</si>
  <si>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</si>
  <si>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</si>
  <si>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</si>
  <si>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</si>
  <si>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</si>
  <si>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</si>
  <si>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</si>
  <si>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</si>
  <si>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</si>
  <si>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</si>
  <si>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</si>
  <si>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</si>
  <si>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</si>
  <si>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</si>
  <si>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</si>
  <si>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</si>
  <si>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</si>
  <si>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</si>
  <si>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</si>
  <si>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</si>
  <si>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</si>
  <si>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</si>
  <si>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</si>
  <si>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</si>
  <si>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</si>
  <si>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</si>
  <si>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</si>
  <si>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</si>
  <si>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</si>
  <si>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</si>
  <si>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</si>
  <si>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</si>
  <si>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</si>
  <si>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</si>
  <si>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</si>
  <si>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</si>
  <si>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</si>
  <si>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</si>
  <si>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</si>
  <si>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</si>
  <si>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</si>
  <si>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</si>
  <si>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</si>
  <si>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</si>
  <si>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</si>
  <si>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</si>
  <si>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</si>
  <si>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</si>
  <si>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</si>
  <si>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</si>
  <si>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</si>
  <si>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</si>
  <si>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</si>
  <si>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</si>
  <si>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</si>
  <si>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</si>
  <si>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</si>
  <si>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</si>
  <si>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</si>
  <si>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</si>
  <si>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</si>
  <si>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</si>
  <si>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</si>
  <si>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</si>
  <si>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</si>
  <si>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</si>
  <si>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</si>
  <si>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</si>
  <si>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</si>
  <si>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</si>
  <si>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</si>
  <si>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</si>
  <si>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</si>
  <si>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</si>
  <si>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</si>
  <si>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</si>
  <si>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</si>
  <si>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</si>
  <si>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</si>
  <si>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</si>
  <si>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</si>
  <si>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</si>
  <si>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</si>
  <si>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</si>
  <si>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</si>
  <si>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</si>
  <si>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</si>
  <si>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</si>
  <si>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</si>
  <si>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</si>
  <si>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</si>
  <si>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</si>
  <si>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</si>
  <si>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</si>
  <si>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</si>
  <si>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</si>
  <si>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</si>
  <si>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</si>
  <si>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</si>
  <si>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</si>
  <si>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</si>
  <si>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</si>
  <si>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</si>
  <si>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</si>
  <si>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</si>
  <si>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</si>
  <si>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</si>
  <si>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</si>
  <si>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</si>
  <si>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</si>
  <si>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</si>
  <si>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</si>
  <si>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</si>
  <si>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</si>
  <si>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</si>
  <si>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</si>
  <si>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</si>
  <si>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</si>
  <si>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</si>
  <si>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</si>
  <si>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</si>
  <si>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</si>
  <si>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</si>
  <si>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</si>
  <si>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</si>
  <si>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</si>
  <si>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</si>
  <si>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</si>
  <si>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</si>
  <si>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</si>
  <si>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</si>
  <si>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</si>
  <si>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</si>
  <si>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</si>
  <si>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</si>
  <si>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</si>
  <si>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</si>
  <si>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</si>
  <si>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</si>
  <si>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</si>
  <si>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</si>
  <si>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</si>
  <si>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</si>
  <si>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</si>
  <si>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</si>
  <si>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</si>
  <si>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</si>
  <si>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</si>
  <si>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</si>
  <si>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</si>
  <si>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</si>
  <si>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</si>
  <si>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</si>
  <si>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</si>
  <si>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</si>
  <si>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</si>
  <si>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</si>
  <si>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</si>
  <si>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</si>
  <si>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</si>
  <si>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</si>
  <si>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</si>
  <si>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</si>
  <si>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</si>
  <si>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</si>
  <si>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</si>
  <si>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</si>
  <si>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</si>
  <si>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</si>
  <si>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</si>
  <si>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</si>
  <si>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</si>
  <si>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</si>
  <si>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</si>
  <si>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</si>
  <si>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</si>
  <si>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</si>
  <si>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</si>
  <si>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</si>
  <si>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</si>
  <si>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</si>
  <si>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</si>
  <si>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</si>
  <si>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</si>
  <si>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</si>
  <si>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</si>
  <si>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</si>
  <si>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</si>
  <si>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</si>
  <si>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</si>
  <si>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</si>
  <si>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</si>
  <si>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</si>
  <si>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</si>
  <si>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</si>
  <si>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</si>
  <si>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</si>
  <si>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</si>
  <si>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</si>
  <si>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</si>
  <si>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</si>
  <si>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</si>
  <si>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</si>
  <si>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</si>
  <si>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</si>
  <si>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</si>
  <si>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</si>
  <si>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</si>
  <si>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</si>
  <si>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</si>
  <si>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</si>
  <si>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</si>
  <si>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</si>
  <si>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</si>
  <si>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</si>
  <si>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</si>
  <si>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</si>
  <si>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</si>
  <si>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</si>
  <si>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</si>
  <si>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</si>
  <si>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</si>
  <si>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</si>
  <si>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</si>
  <si>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</si>
  <si>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</si>
  <si>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</si>
  <si>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</si>
  <si>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</si>
  <si>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</si>
  <si>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</si>
  <si>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</si>
  <si>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</si>
  <si>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</si>
  <si>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</si>
  <si>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</si>
  <si>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</si>
  <si>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</si>
  <si>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</si>
  <si>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</si>
  <si>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</si>
  <si>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</si>
  <si>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</si>
  <si>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</si>
  <si>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</si>
  <si>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</si>
  <si>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</si>
  <si>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</si>
  <si>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</si>
  <si>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</si>
  <si>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</si>
  <si>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</si>
  <si>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</si>
  <si>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</si>
  <si>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</si>
  <si>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</si>
  <si>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</si>
  <si>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</si>
  <si>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</si>
  <si>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</si>
  <si>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</si>
  <si>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</si>
  <si>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</si>
  <si>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</si>
  <si>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</si>
  <si>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</si>
  <si>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</si>
  <si>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</si>
  <si>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</si>
  <si>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</si>
  <si>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</si>
  <si>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</si>
  <si>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</si>
  <si>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</si>
  <si>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</si>
  <si>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</si>
  <si>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</si>
  <si>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</si>
  <si>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</si>
  <si>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</si>
  <si>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</si>
  <si>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</si>
  <si>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</si>
  <si>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</si>
  <si>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</si>
  <si>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</si>
  <si>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</si>
  <si>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</si>
  <si>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</si>
  <si>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</si>
  <si>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</si>
  <si>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</si>
  <si>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</si>
  <si>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</si>
  <si>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</si>
  <si>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</si>
  <si>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</si>
  <si>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</si>
  <si>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</si>
  <si>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</si>
  <si>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</si>
  <si>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</si>
  <si>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</si>
  <si>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</si>
  <si>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</si>
  <si>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</si>
  <si>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</si>
  <si>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</si>
  <si>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</si>
  <si>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</si>
  <si>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</si>
  <si>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</si>
  <si>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</si>
  <si>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</si>
  <si>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</si>
  <si>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</si>
  <si>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</si>
  <si>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</si>
  <si>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</si>
  <si>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</si>
  <si>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</si>
  <si>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</si>
  <si>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</si>
  <si>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</si>
  <si>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</si>
  <si>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</si>
  <si>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</si>
  <si>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</si>
  <si>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</si>
  <si>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</si>
  <si>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</si>
  <si>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</si>
  <si>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</si>
  <si>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</si>
  <si>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</si>
  <si>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</si>
  <si>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</si>
  <si>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</si>
  <si>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</si>
  <si>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</si>
  <si>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</si>
  <si>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</si>
  <si>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</si>
  <si>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</si>
  <si>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</si>
  <si>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</si>
  <si>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</si>
  <si>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</si>
  <si>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</si>
  <si>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</si>
  <si>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</si>
  <si>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</si>
  <si>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</si>
  <si>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</si>
  <si>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</si>
  <si>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</si>
  <si>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</si>
  <si>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</si>
  <si>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</si>
  <si>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</si>
  <si>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</si>
  <si>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</si>
  <si>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</si>
  <si>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</si>
  <si>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</si>
  <si>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</si>
  <si>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</si>
  <si>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</si>
  <si>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</si>
  <si>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</si>
  <si>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</si>
  <si>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</si>
  <si>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</si>
  <si>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</si>
  <si>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</si>
  <si>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</si>
  <si>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</si>
  <si>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</si>
  <si>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</si>
  <si>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</si>
  <si>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</si>
  <si>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</si>
  <si>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</si>
  <si>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</si>
  <si>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</si>
  <si>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</si>
  <si>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</si>
  <si>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</si>
  <si>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</si>
  <si>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</si>
  <si>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</si>
  <si>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</si>
  <si>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</si>
  <si>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</si>
  <si>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</si>
  <si>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</si>
  <si>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</si>
  <si>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</si>
  <si>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</si>
  <si>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</si>
  <si>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</si>
  <si>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</si>
  <si>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</si>
  <si>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</si>
  <si>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</si>
  <si>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</si>
  <si>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</si>
  <si>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</si>
  <si>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</si>
  <si>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</si>
  <si>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</si>
  <si>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</si>
  <si>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</si>
  <si>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</si>
  <si>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</si>
  <si>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</si>
  <si>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</si>
  <si>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</si>
  <si>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</si>
  <si>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</si>
  <si>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</si>
  <si>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</si>
  <si>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</si>
  <si>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</si>
  <si>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</si>
  <si>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</si>
  <si>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</si>
  <si>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</si>
  <si>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</si>
  <si>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</si>
  <si>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</si>
  <si>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</si>
  <si>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</si>
  <si>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</si>
  <si>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</si>
  <si>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</si>
  <si>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</si>
  <si>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</si>
  <si>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</si>
  <si>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</si>
  <si>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</si>
  <si>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</si>
  <si>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</si>
  <si>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</si>
  <si>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</si>
  <si>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</si>
  <si>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</si>
  <si>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</si>
  <si>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</si>
  <si>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</si>
  <si>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</si>
  <si>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</si>
  <si>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</si>
  <si>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</si>
  <si>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</si>
  <si>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</si>
  <si>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</si>
  <si>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</si>
  <si>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</si>
  <si>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</si>
  <si>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</si>
  <si>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</si>
  <si>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</si>
  <si>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</si>
  <si>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</si>
  <si>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</si>
  <si>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</si>
  <si>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</si>
  <si>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</si>
  <si>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</si>
  <si>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</si>
  <si>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</si>
  <si>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</si>
  <si>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</si>
  <si>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</si>
  <si>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</si>
  <si>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</si>
  <si>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</si>
  <si>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</si>
  <si>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</si>
  <si>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</si>
  <si>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</si>
  <si>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</si>
  <si>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</si>
  <si>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</si>
  <si>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</si>
  <si>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</si>
  <si>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</si>
  <si>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</si>
  <si>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</si>
  <si>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</si>
  <si>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</si>
  <si>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</si>
  <si>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</si>
  <si>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</si>
  <si>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</si>
  <si>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</si>
  <si>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</si>
  <si>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</si>
  <si>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</si>
  <si>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</si>
  <si>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</si>
  <si>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</si>
  <si>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</si>
  <si>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</si>
  <si>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</si>
  <si>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</si>
  <si>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</si>
  <si>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</si>
  <si>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</si>
  <si>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</si>
  <si>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</si>
  <si>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</si>
  <si>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</si>
  <si>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</si>
  <si>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</si>
  <si>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</si>
  <si>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</si>
  <si>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</si>
  <si>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</si>
  <si>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</si>
  <si>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</si>
  <si>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</si>
  <si>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</si>
  <si>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</si>
  <si>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</si>
  <si>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</si>
  <si>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</si>
  <si>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</si>
  <si>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</si>
  <si>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</si>
  <si>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</si>
  <si>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</si>
  <si>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</si>
  <si>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</si>
  <si>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</si>
  <si>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</si>
  <si>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</si>
  <si>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</si>
  <si>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</si>
  <si>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</si>
  <si>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</si>
  <si>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</si>
  <si>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</si>
  <si>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</si>
  <si>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</si>
  <si>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</si>
  <si>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</si>
  <si>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</si>
  <si>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</si>
  <si>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</si>
  <si>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</si>
  <si>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</si>
  <si>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</si>
  <si>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</si>
  <si>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</si>
  <si>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</si>
  <si>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</si>
  <si>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</si>
  <si>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</si>
  <si>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</si>
  <si>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</si>
  <si>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</si>
  <si>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</si>
  <si>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</si>
  <si>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</si>
  <si>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</si>
  <si>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</si>
  <si>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</si>
  <si>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</si>
  <si>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</si>
  <si>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</si>
  <si>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</si>
  <si>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</si>
  <si>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</si>
  <si>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</si>
  <si>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</si>
  <si>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</si>
  <si>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</si>
  <si>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</si>
  <si>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</si>
  <si>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</si>
  <si>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</si>
  <si>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</si>
  <si>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</si>
  <si>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</si>
  <si>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</si>
  <si>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</si>
  <si>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</si>
  <si>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</si>
  <si>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</si>
  <si>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</si>
  <si>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</si>
  <si>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</si>
  <si>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</si>
  <si>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</si>
  <si>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</si>
  <si>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</si>
  <si>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</si>
  <si>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</si>
  <si>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</si>
  <si>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</si>
  <si>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</si>
  <si>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</si>
  <si>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</si>
  <si>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</si>
  <si>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</si>
  <si>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</si>
  <si>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</si>
  <si>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</si>
  <si>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</si>
  <si>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</si>
  <si>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</si>
  <si>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</si>
  <si>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</si>
  <si>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</si>
  <si>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</si>
  <si>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</si>
  <si>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</si>
  <si>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</si>
  <si>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</si>
  <si>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</si>
  <si>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</si>
  <si>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</si>
  <si>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</si>
  <si>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</si>
  <si>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</si>
  <si>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</si>
  <si>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</si>
  <si>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</si>
  <si>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</si>
  <si>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</si>
  <si>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</si>
  <si>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</si>
  <si>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</si>
  <si>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</si>
  <si>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</si>
  <si>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</si>
  <si>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</si>
  <si>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</si>
  <si>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</si>
  <si>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</si>
  <si>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</si>
  <si>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</si>
  <si>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</si>
  <si>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</si>
  <si>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</si>
  <si>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</si>
  <si>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</si>
  <si>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</si>
  <si>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</si>
  <si>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</si>
  <si>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</si>
  <si>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</si>
  <si>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</si>
  <si>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</si>
  <si>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</si>
  <si>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</si>
  <si>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</si>
  <si>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</si>
  <si>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</si>
  <si>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</si>
  <si>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</si>
  <si>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</si>
  <si>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</si>
  <si>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</si>
  <si>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</si>
  <si>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</si>
  <si>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</si>
  <si>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</si>
  <si>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</si>
  <si>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</si>
  <si>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</si>
  <si>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</si>
  <si>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</si>
  <si>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</si>
  <si>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</si>
  <si>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</si>
  <si>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</si>
  <si>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</si>
  <si>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</si>
  <si>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</si>
  <si>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</si>
  <si>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</si>
  <si>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</si>
  <si>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</si>
  <si>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</si>
  <si>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</si>
  <si>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</si>
  <si>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</si>
  <si>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</si>
  <si>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</si>
  <si>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</si>
  <si>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</si>
  <si>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</si>
  <si>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</si>
  <si>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</si>
  <si>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</si>
  <si>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</si>
  <si>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</si>
  <si>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</si>
  <si>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</si>
  <si>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</si>
  <si>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</si>
  <si>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</si>
  <si>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</si>
  <si>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</si>
  <si>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</si>
  <si>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</si>
  <si>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</si>
  <si>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</si>
  <si>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</si>
  <si>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</si>
  <si>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</si>
  <si>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</si>
  <si>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</si>
  <si>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</si>
  <si>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</si>
  <si>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</si>
  <si>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</si>
  <si>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</si>
  <si>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</si>
  <si>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</si>
  <si>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</si>
  <si>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</si>
  <si>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</si>
  <si>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</si>
  <si>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</si>
  <si>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</si>
  <si>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</si>
  <si>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</si>
  <si>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</si>
  <si>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</si>
  <si>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</si>
  <si>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</si>
  <si>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</si>
  <si>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</si>
  <si>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</si>
  <si>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</si>
  <si>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</si>
  <si>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</si>
  <si>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</si>
  <si>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</si>
  <si>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</si>
  <si>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</si>
  <si>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</si>
  <si>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</si>
  <si>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</si>
  <si>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</si>
  <si>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</si>
  <si>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</si>
  <si>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</si>
  <si>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</si>
  <si>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</si>
  <si>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</si>
  <si>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</si>
  <si>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</si>
  <si>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</si>
  <si>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</si>
  <si>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</si>
  <si>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</si>
  <si>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</si>
  <si>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</si>
  <si>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</si>
  <si>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</si>
  <si>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</si>
  <si>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</si>
  <si>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</si>
  <si>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</si>
  <si>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</si>
  <si>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</si>
  <si>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</si>
  <si>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</si>
  <si>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</si>
  <si>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</si>
  <si>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</si>
  <si>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</si>
  <si>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</si>
  <si>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</si>
  <si>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</si>
  <si>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</si>
  <si>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</si>
  <si>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</si>
  <si>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</si>
  <si>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</si>
  <si>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</si>
  <si>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</si>
  <si>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</si>
  <si>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</si>
  <si>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</si>
  <si>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</si>
  <si>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</si>
  <si>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</si>
  <si>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</si>
  <si>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</si>
  <si>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</si>
  <si>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</si>
  <si>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</si>
  <si>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</si>
  <si>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</si>
  <si>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</si>
  <si>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</si>
  <si>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</si>
  <si>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</si>
  <si>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</si>
  <si>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</si>
  <si>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</si>
  <si>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</si>
  <si>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</si>
  <si>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</si>
  <si>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</si>
  <si>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</si>
  <si>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</si>
  <si>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</si>
  <si>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</si>
  <si>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</si>
  <si>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</si>
  <si>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</si>
  <si>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</si>
  <si>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</si>
  <si>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</si>
  <si>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</si>
  <si>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</si>
  <si>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</si>
  <si>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</si>
  <si>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</si>
  <si>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</si>
  <si>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</si>
  <si>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</si>
  <si>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</si>
  <si>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</si>
  <si>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</si>
  <si>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</si>
  <si>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</si>
  <si>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</si>
  <si>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</si>
  <si>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</si>
  <si>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</si>
  <si>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</si>
  <si>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</si>
  <si>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</si>
  <si>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</si>
  <si>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</si>
  <si>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</si>
  <si>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</si>
  <si>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</si>
  <si>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</si>
  <si>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</si>
  <si>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</si>
  <si>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</si>
  <si>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</si>
  <si>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</si>
  <si>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</si>
  <si>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</si>
  <si>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</si>
  <si>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</si>
  <si>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</si>
  <si>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</si>
  <si>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</si>
  <si>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</si>
  <si>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</si>
  <si>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</si>
  <si>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</si>
  <si>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</si>
  <si>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</si>
  <si>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</si>
  <si>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</si>
  <si>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</si>
  <si>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</si>
  <si>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</si>
  <si>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</si>
  <si>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</si>
  <si>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</si>
  <si>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</si>
  <si>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</si>
  <si>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</si>
  <si>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</si>
  <si>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</si>
  <si>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</si>
  <si>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</si>
  <si>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</si>
  <si>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</si>
  <si>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</si>
  <si>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</si>
  <si>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</si>
  <si>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</si>
  <si>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</si>
  <si>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</si>
  <si>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</si>
  <si>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</si>
  <si>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</si>
  <si>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</si>
  <si>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</si>
  <si>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</si>
  <si>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</si>
  <si>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</si>
  <si>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</si>
  <si>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</si>
  <si>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</si>
  <si>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</si>
  <si>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</si>
  <si>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</si>
  <si>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</si>
  <si>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</si>
  <si>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</si>
  <si>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</si>
  <si>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</si>
  <si>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</si>
  <si>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</si>
  <si>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</si>
  <si>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</si>
  <si>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</si>
  <si>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</si>
  <si>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</si>
  <si>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</si>
  <si>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</si>
  <si>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</si>
  <si>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</si>
  <si>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</si>
  <si>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</si>
  <si>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</si>
  <si>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</si>
  <si>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</si>
  <si>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</si>
  <si>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</si>
  <si>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</si>
  <si>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</si>
  <si>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</si>
  <si>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</si>
  <si>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</si>
  <si>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</si>
  <si>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</si>
  <si>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</si>
  <si>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</si>
  <si>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</si>
  <si>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</si>
  <si>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</si>
  <si>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</si>
  <si>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</si>
  <si>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</si>
  <si>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</si>
  <si>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</si>
  <si>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</si>
  <si>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</si>
  <si>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</si>
  <si>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</si>
  <si>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</si>
  <si>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</si>
  <si>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</si>
  <si>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</si>
  <si>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</si>
  <si>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</si>
  <si>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</si>
  <si>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</si>
  <si>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</si>
  <si>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</si>
  <si>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</si>
  <si>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</si>
  <si>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</si>
  <si>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</si>
  <si>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</si>
  <si>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</si>
  <si>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</si>
  <si>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</si>
  <si>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</si>
  <si>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</si>
  <si>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</si>
  <si>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</si>
  <si>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</si>
  <si>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</si>
  <si>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</si>
  <si>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</si>
  <si>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</si>
  <si>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</si>
  <si>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</si>
  <si>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</si>
  <si>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</si>
  <si>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</si>
  <si>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</si>
  <si>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</si>
  <si>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</si>
  <si>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</si>
  <si>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</si>
  <si>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</si>
  <si>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</si>
  <si>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</si>
  <si>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</si>
  <si>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</si>
  <si>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</si>
  <si>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</si>
  <si>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</si>
  <si>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</si>
  <si>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</si>
  <si>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</si>
  <si>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</si>
  <si>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</si>
  <si>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</si>
  <si>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</si>
  <si>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</si>
  <si>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</si>
  <si>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</si>
  <si>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</si>
  <si>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</si>
  <si>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</si>
  <si>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</si>
  <si>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</si>
  <si>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</si>
  <si>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</si>
  <si>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</si>
  <si>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</si>
  <si>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</si>
  <si>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</si>
  <si>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</si>
  <si>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</si>
  <si>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</si>
  <si>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</si>
  <si>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</si>
  <si>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</si>
  <si>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</si>
  <si>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</si>
  <si>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</si>
  <si>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</si>
  <si>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</si>
  <si>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</si>
  <si>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</si>
  <si>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</si>
  <si>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</si>
  <si>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</si>
  <si>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</si>
  <si>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</si>
  <si>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</si>
  <si>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</si>
  <si>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</si>
  <si>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</si>
  <si>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</si>
  <si>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</si>
  <si>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</si>
  <si>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</si>
  <si>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</si>
  <si>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</si>
  <si>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</si>
  <si>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</si>
  <si>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</si>
  <si>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</si>
  <si>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</si>
  <si>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</si>
  <si>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</si>
  <si>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</si>
  <si>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</si>
  <si>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</si>
  <si>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</si>
  <si>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</si>
  <si>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</si>
  <si>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</si>
  <si>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</si>
  <si>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</si>
  <si>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</si>
  <si>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</si>
  <si>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</si>
  <si>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</si>
  <si>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</si>
  <si>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</si>
  <si>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</si>
  <si>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</si>
  <si>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</si>
  <si>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</si>
  <si>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</si>
  <si>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</si>
  <si>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</si>
  <si>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</si>
  <si>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</si>
  <si>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</si>
  <si>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</si>
  <si>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</si>
  <si>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</si>
  <si>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</si>
  <si>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</si>
  <si>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</si>
  <si>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</si>
  <si>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</si>
  <si>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</si>
  <si>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</si>
  <si>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</si>
  <si>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</si>
  <si>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</si>
  <si>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</si>
  <si>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</si>
  <si>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</si>
  <si>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</si>
  <si>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</si>
  <si>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</si>
  <si>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</si>
  <si>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</si>
  <si>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</si>
  <si>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</si>
  <si>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</si>
  <si>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</si>
  <si>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</si>
  <si>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</si>
  <si>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</si>
  <si>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</si>
  <si>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</si>
  <si>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</si>
  <si>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</si>
  <si>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</si>
  <si>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</si>
  <si>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</si>
  <si>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</si>
  <si>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</si>
  <si>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</si>
  <si>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</si>
  <si>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</si>
  <si>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</si>
  <si>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</si>
  <si>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</si>
  <si>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</si>
  <si>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</si>
  <si>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</si>
  <si>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</si>
  <si>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</si>
  <si>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</si>
  <si>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</si>
  <si>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</si>
  <si>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</si>
  <si>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</si>
  <si>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</si>
  <si>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</si>
  <si>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</si>
  <si>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</si>
  <si>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</si>
  <si>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</si>
  <si>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</si>
  <si>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</si>
  <si>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</si>
  <si>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</si>
  <si>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</si>
  <si>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</si>
  <si>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</si>
  <si>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</si>
  <si>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</si>
  <si>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</si>
  <si>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</si>
  <si>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</si>
  <si>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</si>
  <si>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</si>
  <si>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</si>
  <si>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</si>
  <si>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</si>
  <si>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</si>
  <si>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</si>
  <si>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</si>
  <si>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</si>
  <si>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</si>
  <si>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</si>
  <si>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</si>
  <si>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</si>
  <si>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</si>
  <si>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</si>
  <si>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</si>
  <si>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</si>
  <si>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</si>
  <si>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</si>
  <si>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</si>
  <si>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</si>
  <si>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</si>
  <si>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</si>
  <si>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</si>
  <si>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</si>
  <si>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</si>
  <si>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</si>
  <si>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</si>
  <si>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</si>
  <si>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</si>
  <si>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</si>
  <si>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</si>
  <si>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</si>
  <si>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</si>
  <si>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</si>
  <si>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</si>
  <si>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</si>
  <si>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</si>
  <si>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</si>
  <si>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</si>
  <si>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</si>
  <si>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</si>
  <si>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</si>
  <si>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</si>
  <si>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</si>
  <si>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</si>
  <si>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</si>
  <si>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</si>
  <si>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</si>
  <si>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</si>
  <si>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</si>
  <si>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</si>
  <si>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</si>
  <si>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</si>
  <si>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</si>
  <si>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</si>
  <si>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</si>
  <si>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</si>
  <si>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</si>
  <si>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</si>
  <si>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</si>
  <si>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</si>
  <si>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</si>
  <si>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</si>
  <si>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</si>
  <si>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</si>
  <si>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</si>
  <si>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</si>
  <si>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</si>
  <si>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</si>
  <si>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</si>
  <si>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</si>
  <si>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</si>
  <si>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</si>
  <si>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</si>
  <si>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</si>
  <si>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</si>
  <si>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</si>
  <si>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</si>
  <si>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</si>
  <si>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</si>
  <si>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</si>
  <si>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</si>
  <si>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</si>
  <si>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</si>
  <si>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</si>
  <si>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</si>
  <si>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</si>
  <si>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</si>
  <si>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</si>
  <si>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</si>
  <si>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</si>
  <si>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</si>
  <si>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</si>
  <si>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</si>
  <si>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</si>
  <si>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</si>
  <si>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</si>
  <si>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</si>
  <si>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</si>
  <si>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</si>
  <si>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</si>
  <si>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</si>
  <si>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</si>
  <si>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</si>
  <si>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</si>
  <si>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</si>
  <si>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</si>
  <si>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</si>
  <si>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</si>
  <si>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</si>
  <si>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</si>
  <si>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</si>
  <si>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</si>
  <si>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</si>
  <si>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</si>
  <si>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</si>
  <si>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</si>
  <si>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</si>
  <si>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</si>
  <si>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</si>
  <si>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</si>
  <si>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</si>
  <si>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</si>
  <si>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</si>
  <si>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</si>
  <si>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</si>
  <si>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</si>
  <si>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</si>
  <si>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</si>
  <si>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</si>
  <si>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</si>
  <si>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</si>
  <si>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</si>
  <si>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</si>
  <si>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</si>
  <si>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</si>
  <si>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</si>
  <si>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</si>
  <si>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</si>
  <si>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</si>
  <si>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</si>
  <si>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</si>
  <si>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</si>
  <si>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</si>
  <si>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</si>
  <si>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</si>
  <si>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</si>
  <si>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</si>
  <si>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</si>
  <si>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</si>
  <si>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</si>
  <si>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</si>
  <si>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</si>
  <si>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</si>
  <si>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</si>
  <si>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</si>
  <si>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</si>
  <si>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</si>
  <si>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</si>
  <si>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</si>
  <si>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</si>
  <si>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</si>
  <si>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</si>
  <si>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</si>
  <si>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</si>
  <si>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</si>
  <si>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</si>
  <si>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</si>
  <si>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</si>
  <si>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</si>
  <si>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</si>
  <si>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</si>
  <si>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</si>
  <si>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</si>
  <si>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</si>
  <si>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</si>
  <si>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</si>
  <si>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</si>
  <si>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</si>
  <si>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</si>
  <si>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</si>
  <si>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</si>
  <si>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</si>
  <si>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</si>
  <si>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</si>
  <si>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</si>
  <si>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</si>
  <si>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</si>
  <si>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</si>
  <si>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</si>
  <si>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</si>
  <si>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</si>
  <si>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</si>
  <si>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</si>
  <si>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</si>
  <si>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</si>
  <si>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</si>
  <si>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</si>
  <si>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</si>
  <si>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</si>
  <si>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</si>
  <si>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</si>
  <si>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</si>
  <si>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</si>
  <si>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</si>
  <si>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</si>
  <si>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</si>
  <si>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</si>
  <si>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</si>
  <si>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</si>
  <si>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</si>
  <si>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</si>
  <si>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</si>
  <si>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</si>
  <si>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</si>
  <si>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</si>
  <si>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</si>
  <si>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</si>
  <si>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</si>
  <si>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</si>
  <si>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</si>
  <si>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</si>
  <si>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</si>
  <si>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</si>
  <si>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</si>
  <si>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</si>
  <si>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</si>
  <si>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</si>
  <si>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</si>
  <si>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</si>
  <si>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</si>
  <si>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</si>
  <si>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</si>
  <si>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</si>
  <si>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</si>
  <si>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</si>
  <si>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</si>
  <si>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</si>
  <si>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</si>
  <si>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</si>
  <si>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</si>
  <si>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</si>
  <si>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</si>
  <si>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</si>
  <si>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</si>
  <si>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</si>
  <si>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</si>
  <si>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</si>
  <si>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</si>
  <si>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</si>
  <si>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</si>
  <si>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</si>
  <si>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</si>
  <si>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</si>
  <si>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</si>
  <si>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</si>
  <si>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</si>
  <si>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</si>
  <si>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</si>
  <si>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</si>
  <si>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</si>
  <si>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</si>
  <si>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</si>
  <si>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</si>
  <si>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</si>
  <si>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</si>
  <si>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</si>
  <si>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</si>
  <si>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</si>
  <si>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</si>
  <si>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</si>
  <si>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</si>
  <si>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</si>
  <si>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</si>
  <si>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</si>
  <si>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</si>
  <si>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</si>
  <si>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</si>
  <si>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</si>
  <si>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</si>
  <si>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</si>
  <si>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</si>
  <si>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</si>
  <si>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</si>
  <si>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</si>
  <si>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</si>
  <si>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</si>
  <si>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</si>
  <si>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</si>
  <si>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</si>
  <si>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</si>
  <si>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</si>
  <si>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</si>
  <si>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</si>
  <si>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</si>
  <si>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</si>
  <si>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</si>
  <si>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</si>
  <si>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</si>
  <si>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</si>
  <si>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</si>
  <si>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</si>
  <si>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</si>
  <si>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</si>
  <si>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</si>
  <si>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</si>
  <si>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</si>
  <si>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</si>
  <si>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</si>
  <si>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</si>
  <si>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</si>
  <si>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</si>
  <si>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</si>
  <si>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</si>
  <si>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</si>
  <si>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</si>
  <si>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</si>
  <si>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</si>
  <si>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</si>
  <si>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</si>
  <si>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</si>
  <si>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</si>
  <si>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</si>
  <si>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</si>
  <si>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</si>
  <si>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</si>
  <si>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</si>
  <si>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</si>
  <si>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</si>
  <si>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</si>
  <si>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</si>
  <si>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</si>
  <si>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</si>
  <si>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</si>
  <si>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</si>
  <si>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</si>
  <si>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</si>
  <si>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</si>
  <si>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</si>
  <si>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</si>
  <si>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</si>
  <si>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</si>
  <si>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</si>
  <si>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</si>
  <si>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</si>
  <si>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</si>
  <si>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</si>
  <si>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</si>
  <si>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</si>
  <si>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</si>
  <si>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</si>
  <si>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</si>
  <si>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</si>
  <si>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</si>
  <si>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</si>
  <si>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</si>
  <si>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</si>
  <si>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</si>
  <si>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</si>
  <si>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</si>
  <si>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</si>
  <si>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</si>
  <si>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</si>
  <si>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</si>
  <si>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</si>
  <si>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</si>
  <si>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</si>
  <si>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</si>
  <si>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</si>
  <si>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</si>
  <si>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</si>
  <si>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</si>
  <si>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</si>
  <si>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</si>
  <si>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</si>
  <si>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</si>
  <si>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</si>
  <si>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</si>
  <si>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</si>
  <si>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</si>
  <si>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</si>
  <si>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</si>
  <si>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</si>
  <si>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</si>
  <si>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</si>
  <si>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</si>
  <si>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</si>
  <si>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</si>
  <si>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</si>
  <si>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</si>
  <si>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</si>
  <si>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</si>
  <si>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</si>
  <si>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</si>
  <si>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</si>
  <si>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</si>
  <si>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</si>
  <si>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</si>
  <si>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</si>
  <si>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</si>
  <si>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</si>
  <si>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</si>
  <si>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</si>
  <si>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</si>
  <si>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</si>
  <si>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</si>
  <si>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</si>
  <si>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</si>
  <si>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</si>
  <si>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</si>
  <si>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</si>
  <si>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</si>
  <si>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</si>
  <si>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</si>
  <si>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</si>
  <si>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</si>
  <si>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</si>
  <si>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</si>
  <si>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</si>
  <si>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</si>
  <si>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</si>
  <si>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</si>
  <si>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</si>
  <si>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</si>
  <si>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</si>
  <si>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</si>
  <si>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</si>
  <si>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</si>
  <si>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</si>
  <si>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</si>
  <si>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</si>
  <si>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</si>
  <si>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</si>
  <si>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</si>
  <si>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</si>
  <si>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</si>
  <si>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</si>
  <si>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</si>
  <si>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</si>
  <si>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</si>
  <si>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</si>
  <si>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</si>
  <si>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</si>
  <si>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</si>
  <si>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</si>
  <si>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</si>
  <si>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</si>
  <si>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</si>
  <si>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</si>
  <si>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</si>
  <si>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</si>
  <si>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</si>
  <si>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</si>
  <si>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</si>
  <si>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</si>
  <si>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</si>
  <si>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</si>
  <si>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</si>
  <si>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</si>
  <si>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</si>
  <si>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</si>
  <si>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</si>
  <si>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</si>
  <si>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</si>
  <si>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</si>
  <si>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</si>
  <si>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</si>
  <si>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</si>
  <si>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</si>
  <si>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</si>
  <si>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</si>
  <si>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</si>
  <si>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</si>
  <si>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</si>
  <si>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</si>
  <si>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</si>
  <si>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</si>
  <si>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</si>
  <si>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</si>
  <si>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</si>
  <si>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</si>
  <si>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</si>
  <si>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</si>
  <si>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</si>
  <si>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</si>
  <si>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</si>
  <si>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</si>
  <si>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</si>
  <si>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</si>
  <si>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</si>
  <si>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</si>
  <si>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</si>
  <si>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</si>
  <si>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</si>
  <si>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</si>
  <si>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</si>
  <si>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</si>
  <si>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</si>
  <si>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</si>
  <si>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</si>
  <si>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</si>
  <si>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</si>
  <si>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</si>
  <si>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</si>
  <si>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</si>
  <si>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</si>
  <si>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</si>
  <si>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</si>
  <si>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</si>
  <si>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</si>
  <si>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</si>
  <si>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</si>
  <si>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</si>
  <si>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</si>
  <si>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</si>
  <si>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</si>
  <si>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</si>
  <si>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</si>
  <si>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</si>
  <si>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</si>
  <si>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</si>
  <si>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</si>
  <si>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</si>
  <si>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</si>
  <si>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</si>
  <si>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</si>
  <si>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</si>
  <si>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</si>
  <si>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</si>
  <si>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</si>
  <si>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</si>
  <si>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</si>
  <si>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</si>
  <si>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</si>
  <si>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</si>
  <si>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</si>
  <si>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</si>
  <si>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</si>
  <si>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</si>
  <si>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</si>
  <si>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</si>
  <si>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</si>
  <si>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</si>
  <si>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</si>
  <si>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</si>
  <si>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</si>
  <si>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</si>
  <si>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</si>
  <si>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</si>
  <si>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</si>
  <si>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</si>
  <si>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</si>
  <si>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</si>
  <si>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</si>
  <si>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</si>
  <si>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</si>
  <si>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</si>
  <si>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</si>
  <si>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</si>
  <si>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</si>
  <si>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</si>
  <si>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</si>
  <si>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</si>
  <si>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</si>
  <si>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</si>
  <si>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</si>
  <si>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</si>
  <si>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</si>
  <si>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</si>
  <si>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</si>
  <si>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</si>
  <si>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</si>
  <si>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</si>
  <si>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</si>
  <si>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</si>
  <si>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</si>
  <si>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</si>
  <si>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</si>
  <si>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</si>
  <si>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</si>
  <si>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</si>
  <si>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</si>
  <si>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</si>
  <si>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</si>
  <si>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</si>
  <si>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</si>
  <si>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</si>
  <si>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</si>
  <si>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</si>
  <si>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</si>
  <si>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</si>
  <si>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</si>
  <si>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</si>
  <si>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</si>
  <si>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</si>
  <si>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</si>
  <si>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</si>
  <si>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</si>
  <si>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</si>
  <si>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</si>
  <si>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</si>
  <si>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</si>
  <si>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</si>
  <si>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</si>
  <si>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</si>
  <si>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</si>
  <si>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</si>
  <si>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</si>
  <si>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</si>
  <si>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</si>
  <si>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</si>
  <si>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</si>
  <si>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</si>
  <si>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</si>
  <si>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</si>
  <si>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</si>
  <si>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</si>
  <si>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</si>
  <si>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</si>
  <si>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</si>
  <si>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</si>
  <si>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</si>
  <si>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</si>
  <si>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</si>
  <si>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</si>
  <si>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</si>
  <si>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</si>
  <si>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</si>
  <si>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</si>
  <si>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</si>
  <si>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</si>
  <si>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</si>
  <si>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</si>
  <si>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</si>
  <si>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</si>
  <si>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</si>
  <si>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</si>
  <si>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</si>
  <si>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</si>
  <si>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</si>
  <si>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</si>
  <si>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</si>
  <si>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</si>
  <si>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</si>
  <si>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</si>
  <si>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</si>
  <si>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</si>
  <si>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</si>
  <si>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</si>
  <si>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</si>
  <si>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</si>
  <si>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</si>
  <si>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</si>
  <si>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</si>
  <si>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</si>
  <si>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</si>
  <si>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</si>
  <si>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</si>
  <si>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</si>
  <si>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</si>
  <si>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</si>
  <si>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</si>
  <si>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</si>
  <si>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</si>
  <si>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</si>
  <si>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</si>
  <si>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</si>
  <si>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</si>
  <si>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</si>
  <si>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</si>
  <si>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</si>
  <si>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</si>
  <si>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</si>
  <si>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</si>
  <si>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</si>
  <si>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</si>
  <si>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</si>
  <si>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</si>
  <si>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</si>
  <si>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</si>
  <si>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</si>
  <si>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</si>
  <si>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</si>
  <si>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</si>
  <si>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</si>
  <si>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</si>
  <si>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</si>
  <si>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</si>
  <si>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</si>
  <si>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</si>
  <si>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</si>
  <si>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</si>
  <si>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</si>
  <si>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</si>
  <si>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</si>
  <si>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</si>
  <si>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</si>
  <si>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</si>
  <si>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</si>
  <si>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</si>
  <si>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</si>
  <si>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</si>
  <si>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</si>
  <si>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</si>
  <si>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</si>
  <si>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</si>
  <si>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</si>
  <si>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</si>
  <si>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</si>
  <si>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</si>
  <si>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</si>
  <si>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</si>
  <si>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</si>
  <si>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</si>
  <si>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</si>
  <si>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</si>
  <si>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</si>
  <si>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</si>
  <si>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</si>
  <si>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</si>
  <si>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</si>
  <si>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</si>
  <si>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</si>
  <si>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</si>
  <si>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</si>
  <si>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</si>
  <si>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</si>
  <si>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</si>
  <si>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</si>
  <si>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</si>
  <si>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</si>
  <si>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</si>
  <si>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</si>
  <si>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</si>
  <si>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</si>
  <si>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</si>
  <si>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</si>
  <si>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</si>
  <si>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</si>
  <si>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</si>
  <si>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</si>
  <si>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</si>
  <si>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</si>
  <si>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</si>
  <si>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</si>
  <si>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</si>
  <si>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</si>
  <si>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</si>
  <si>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</si>
  <si>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</si>
  <si>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</si>
  <si>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</si>
  <si>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</si>
  <si>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</si>
  <si>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</si>
  <si>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</si>
  <si>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</si>
  <si>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</si>
  <si>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</si>
  <si>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</si>
  <si>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</si>
  <si>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</si>
  <si>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</si>
  <si>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</si>
  <si>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</si>
  <si>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</si>
  <si>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</si>
  <si>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</si>
  <si>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</si>
  <si>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</si>
  <si>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</si>
  <si>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</si>
  <si>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</si>
  <si>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</si>
  <si>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</si>
  <si>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</si>
  <si>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</si>
  <si>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</si>
  <si>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</si>
  <si>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</si>
  <si>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</si>
  <si>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</si>
  <si>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</si>
  <si>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</si>
  <si>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</si>
  <si>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</si>
  <si>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</si>
  <si>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</si>
  <si>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</si>
  <si>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</si>
  <si>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</si>
  <si>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</si>
  <si>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</si>
  <si>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</si>
  <si>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</si>
  <si>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</si>
  <si>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</si>
  <si>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</si>
  <si>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</si>
  <si>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</si>
  <si>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</si>
  <si>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</si>
  <si>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</si>
  <si>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</si>
  <si>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</si>
  <si>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</si>
  <si>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</si>
  <si>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</si>
  <si>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</si>
  <si>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</si>
  <si>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</si>
  <si>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</si>
  <si>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</si>
  <si>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</si>
  <si>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</si>
  <si>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</si>
  <si>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</si>
  <si>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</si>
  <si>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</si>
  <si>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</si>
  <si>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</si>
  <si>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</si>
  <si>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</si>
  <si>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</si>
  <si>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</si>
  <si>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</si>
  <si>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</si>
  <si>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</si>
  <si>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</si>
  <si>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</si>
  <si>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</si>
  <si>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</si>
  <si>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</si>
  <si>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</si>
  <si>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</si>
  <si>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</si>
  <si>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</si>
  <si>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</si>
  <si>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</si>
  <si>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</si>
  <si>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</si>
  <si>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</si>
  <si>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</si>
  <si>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</si>
  <si>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</si>
  <si>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</si>
  <si>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</si>
  <si>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</si>
  <si>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</si>
  <si>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</si>
  <si>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</si>
  <si>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</si>
  <si>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</si>
  <si>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</si>
  <si>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</si>
  <si>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</si>
  <si>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</si>
  <si>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</si>
  <si>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</si>
  <si>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</si>
  <si>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</si>
  <si>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</si>
  <si>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</si>
  <si>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</si>
  <si>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</si>
  <si>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</si>
  <si>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</si>
  <si>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</si>
  <si>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</si>
  <si>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</si>
  <si>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</si>
  <si>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</si>
  <si>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</si>
  <si>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</si>
  <si>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</si>
  <si>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</si>
  <si>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</si>
  <si>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</si>
  <si>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</si>
  <si>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</si>
  <si>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</si>
  <si>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</si>
  <si>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</si>
  <si>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</si>
  <si>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</si>
  <si>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</si>
  <si>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</si>
  <si>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</si>
  <si>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</si>
  <si>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</si>
  <si>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</si>
  <si>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</si>
  <si>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</si>
  <si>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</si>
  <si>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</si>
  <si>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</si>
  <si>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</si>
  <si>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</si>
  <si>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</si>
  <si>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</si>
  <si>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</si>
  <si>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</si>
  <si>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</si>
  <si>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</si>
  <si>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</si>
  <si>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</si>
  <si>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</si>
  <si>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</si>
  <si>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</si>
  <si>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</si>
  <si>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</si>
  <si>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</si>
  <si>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</si>
  <si>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</si>
  <si>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</si>
  <si>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</si>
  <si>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</si>
  <si>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</si>
  <si>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</si>
  <si>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</si>
  <si>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</si>
  <si>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</si>
  <si>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</si>
  <si>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</si>
  <si>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</si>
  <si>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</si>
  <si>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</si>
  <si>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</si>
  <si>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</si>
  <si>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</si>
  <si>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</si>
  <si>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</si>
  <si>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</si>
  <si>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</si>
  <si>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</si>
  <si>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</si>
  <si>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</si>
  <si>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</si>
  <si>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</si>
  <si>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</si>
  <si>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</si>
  <si>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</si>
  <si>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</si>
  <si>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</si>
  <si>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</si>
  <si>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</si>
  <si>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</si>
  <si>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</si>
  <si>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</si>
  <si>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</si>
  <si>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</si>
  <si>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</si>
  <si>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</si>
  <si>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</si>
  <si>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</si>
  <si>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</si>
  <si>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</si>
  <si>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</si>
  <si>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</si>
  <si>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</si>
  <si>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</si>
  <si>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</si>
  <si>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</si>
  <si>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</si>
  <si>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</si>
  <si>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</si>
  <si>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</si>
  <si>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</si>
  <si>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</si>
  <si>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</si>
  <si>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</si>
  <si>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</si>
  <si>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</si>
  <si>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</si>
  <si>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</si>
  <si>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</si>
  <si>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</si>
  <si>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</si>
  <si>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</si>
  <si>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</si>
  <si>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</si>
  <si>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</si>
  <si>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</si>
  <si>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</si>
  <si>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</si>
  <si>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</si>
  <si>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</si>
  <si>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</si>
  <si>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</si>
  <si>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</si>
  <si>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</si>
  <si>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</si>
  <si>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</si>
  <si>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</si>
  <si>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</si>
  <si>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</si>
  <si>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</si>
  <si>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</si>
  <si>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</si>
  <si>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</si>
  <si>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</si>
  <si>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</si>
  <si>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</si>
  <si>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</si>
  <si>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</si>
  <si>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</si>
  <si>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</si>
  <si>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</si>
  <si>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</si>
  <si>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</si>
  <si>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</si>
  <si>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</si>
  <si>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</si>
  <si>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</si>
  <si>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</si>
  <si>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</si>
  <si>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</si>
  <si>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</si>
  <si>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</si>
  <si>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</si>
  <si>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</si>
  <si>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</si>
  <si>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</si>
  <si>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</si>
  <si>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</si>
  <si>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</si>
  <si>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</si>
  <si>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</si>
  <si>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</si>
  <si>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</si>
  <si>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</si>
  <si>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</si>
  <si>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</si>
  <si>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</si>
  <si>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</si>
  <si>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</si>
  <si>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</si>
  <si>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</si>
  <si>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</si>
  <si>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</si>
  <si>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</si>
  <si>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</si>
  <si>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</si>
  <si>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</si>
  <si>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</si>
  <si>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</si>
  <si>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</si>
  <si>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</si>
  <si>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</si>
  <si>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</si>
  <si>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</si>
  <si>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</si>
  <si>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</si>
  <si>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</si>
  <si>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</si>
  <si>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</si>
  <si>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</si>
  <si>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</si>
  <si>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</si>
  <si>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</si>
  <si>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</si>
  <si>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</si>
  <si>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</si>
  <si>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</si>
  <si>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</si>
  <si>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</si>
  <si>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</si>
  <si>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</si>
  <si>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</si>
  <si>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</si>
  <si>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</si>
  <si>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</si>
  <si>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</si>
  <si>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</si>
  <si>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</si>
  <si>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</si>
  <si>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</si>
  <si>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</si>
  <si>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</si>
  <si>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</si>
  <si>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</si>
  <si>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</si>
  <si>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</si>
  <si>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</si>
  <si>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</si>
  <si>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</si>
  <si>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</si>
  <si>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</si>
  <si>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</si>
  <si>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</si>
  <si>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</si>
  <si>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</si>
  <si>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</si>
  <si>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</si>
  <si>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</si>
  <si>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</si>
  <si>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</si>
  <si>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</si>
  <si>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</si>
  <si>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</si>
  <si>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</si>
  <si>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</si>
  <si>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</si>
  <si>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</si>
  <si>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</si>
  <si>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</si>
  <si>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</si>
  <si>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</si>
  <si>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</si>
  <si>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</si>
  <si>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</si>
  <si>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</si>
  <si>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</si>
  <si>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</si>
  <si>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</si>
  <si>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</si>
  <si>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</si>
  <si>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</si>
  <si>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</si>
  <si>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</si>
  <si>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</si>
  <si>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</si>
  <si>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</si>
  <si>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</si>
  <si>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</si>
  <si>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</si>
  <si>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</si>
  <si>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</si>
  <si>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</si>
  <si>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</si>
  <si>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</si>
  <si>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</si>
  <si>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</si>
  <si>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</si>
  <si>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</si>
  <si>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</si>
  <si>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</si>
  <si>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</si>
  <si>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</si>
  <si>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</si>
  <si>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</si>
  <si>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</si>
  <si>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</si>
  <si>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</si>
  <si>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</si>
  <si>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</si>
  <si>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</si>
  <si>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</si>
  <si>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</si>
  <si>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</si>
  <si>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</si>
  <si>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</si>
  <si>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</si>
  <si>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</si>
  <si>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</si>
  <si>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</si>
  <si>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</si>
  <si>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</si>
  <si>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</si>
  <si>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</si>
  <si>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</si>
  <si>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</si>
  <si>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</si>
  <si>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</si>
  <si>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</si>
  <si>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</si>
  <si>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</si>
  <si>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</si>
  <si>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</si>
  <si>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</si>
  <si>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</si>
  <si>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</si>
  <si>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</si>
  <si>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</si>
  <si>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</si>
  <si>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</si>
  <si>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</si>
  <si>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</si>
  <si>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</si>
  <si>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</si>
  <si>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</si>
  <si>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</si>
  <si>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</si>
  <si>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</si>
  <si>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</si>
  <si>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</si>
  <si>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</si>
  <si>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</si>
  <si>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</si>
  <si>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</si>
  <si>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</si>
  <si>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</si>
  <si>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</si>
  <si>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</si>
  <si>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</si>
  <si>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</si>
  <si>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</si>
  <si>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</si>
  <si>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</si>
  <si>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</si>
  <si>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</si>
  <si>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</si>
  <si>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</si>
  <si>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</si>
  <si>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</si>
  <si>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</si>
  <si>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</si>
  <si>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</si>
  <si>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</si>
  <si>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</si>
  <si>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</si>
  <si>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</si>
  <si>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</si>
  <si>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</si>
  <si>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</si>
  <si>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</si>
  <si>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</si>
  <si>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</si>
  <si>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</si>
  <si>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</si>
  <si>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</si>
  <si>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</si>
  <si>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</si>
  <si>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</si>
  <si>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</si>
  <si>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</si>
  <si>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</si>
  <si>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</si>
  <si>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</si>
  <si>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</si>
  <si>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</si>
  <si>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</si>
  <si>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</si>
  <si>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</si>
  <si>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</si>
  <si>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</si>
  <si>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</si>
  <si>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</si>
  <si>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</si>
  <si>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</si>
  <si>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</si>
  <si>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</si>
  <si>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</si>
  <si>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</si>
  <si>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</si>
  <si>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</si>
  <si>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</si>
  <si>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</si>
  <si>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</si>
  <si>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</si>
  <si>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</si>
  <si>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</si>
  <si>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</si>
  <si>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</si>
  <si>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</si>
  <si>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</si>
  <si>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</si>
  <si>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</si>
  <si>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</si>
  <si>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</si>
  <si>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</si>
  <si>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</si>
  <si>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</si>
  <si>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</si>
  <si>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</si>
  <si>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</si>
  <si>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</si>
  <si>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</si>
  <si>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</si>
  <si>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</si>
  <si>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</si>
  <si>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</si>
  <si>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</si>
  <si>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</si>
  <si>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</si>
  <si>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</si>
  <si>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</si>
  <si>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</si>
  <si>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</si>
  <si>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</si>
  <si>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</si>
  <si>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</si>
  <si>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</si>
  <si>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</si>
  <si>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</si>
  <si>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</si>
  <si>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</si>
  <si>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</si>
  <si>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</si>
  <si>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</si>
  <si>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</si>
  <si>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</si>
  <si>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</si>
  <si>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</si>
  <si>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</si>
  <si>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</si>
  <si>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</si>
  <si>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</si>
  <si>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</si>
  <si>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</si>
  <si>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</si>
  <si>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</si>
  <si>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</si>
  <si>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</si>
  <si>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</si>
  <si>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</si>
  <si>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</si>
  <si>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</si>
  <si>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</si>
  <si>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</si>
  <si>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</si>
  <si>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</si>
  <si>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</si>
  <si>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</si>
  <si>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</si>
  <si>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</si>
  <si>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</si>
  <si>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</si>
  <si>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</si>
  <si>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</si>
  <si>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</si>
  <si>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</si>
  <si>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</si>
  <si>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</si>
  <si>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</si>
  <si>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</si>
  <si>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</si>
  <si>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</si>
  <si>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</si>
  <si>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</si>
  <si>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</si>
  <si>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</si>
  <si>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</si>
  <si>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</si>
  <si>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</si>
  <si>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</si>
  <si>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</si>
  <si>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</si>
  <si>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</si>
  <si>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</si>
  <si>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</si>
  <si>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</si>
  <si>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</si>
  <si>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</si>
  <si>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</si>
  <si>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</si>
  <si>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</si>
  <si>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</si>
  <si>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</si>
  <si>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</si>
  <si>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</si>
  <si>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</si>
  <si>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</si>
  <si>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</si>
  <si>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</si>
  <si>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</si>
  <si>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</si>
  <si>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</si>
  <si>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</si>
  <si>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</si>
  <si>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</si>
  <si>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</si>
  <si>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</si>
  <si>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</si>
  <si>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</si>
  <si>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</si>
  <si>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</si>
  <si>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</si>
  <si>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</si>
  <si>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</si>
  <si>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</si>
  <si>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</si>
  <si>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</si>
  <si>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</si>
  <si>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</si>
  <si>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</si>
  <si>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</si>
  <si>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</si>
  <si>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</si>
  <si>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</si>
  <si>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</si>
  <si>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</si>
  <si>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</si>
  <si>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</si>
  <si>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</si>
  <si>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</si>
  <si>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</si>
  <si>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</si>
  <si>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</si>
  <si>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</si>
  <si>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</si>
  <si>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</si>
  <si>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</si>
  <si>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</si>
  <si>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</si>
  <si>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</si>
  <si>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</si>
  <si>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</si>
  <si>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</si>
  <si>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</si>
  <si>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</si>
  <si>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</si>
  <si>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</si>
  <si>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</si>
  <si>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</si>
  <si>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</si>
  <si>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</si>
  <si>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</si>
  <si>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</si>
  <si>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</si>
  <si>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</si>
  <si>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</si>
  <si>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</si>
  <si>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</si>
  <si>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</si>
  <si>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</si>
  <si>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</si>
  <si>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</si>
  <si>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</si>
  <si>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</si>
  <si>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</si>
  <si>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</si>
  <si>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</si>
  <si>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</si>
  <si>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</si>
  <si>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</si>
  <si>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</si>
  <si>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</si>
  <si>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</si>
  <si>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</si>
  <si>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</si>
  <si>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</si>
  <si>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</si>
  <si>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</si>
  <si>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</si>
  <si>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</si>
  <si>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</si>
  <si>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</si>
  <si>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</si>
  <si>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</si>
  <si>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</si>
  <si>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</si>
  <si>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</si>
  <si>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</si>
  <si>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</si>
  <si>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</si>
  <si>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</si>
  <si>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</si>
  <si>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</si>
  <si>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</si>
  <si>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</si>
  <si>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</si>
  <si>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</si>
  <si>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</si>
  <si>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</si>
  <si>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</si>
  <si>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</si>
  <si>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</si>
  <si>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</si>
  <si>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</si>
  <si>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</si>
  <si>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</si>
  <si>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</si>
  <si>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</si>
  <si>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</si>
  <si>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</si>
  <si>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</si>
  <si>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</si>
  <si>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</si>
  <si>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</si>
  <si>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</si>
  <si>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</si>
  <si>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</si>
  <si>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</si>
  <si>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</si>
  <si>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</si>
  <si>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</si>
  <si>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</si>
  <si>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</si>
  <si>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</si>
  <si>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</si>
  <si>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</si>
  <si>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</si>
  <si>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</si>
  <si>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</si>
  <si>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</si>
  <si>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</si>
  <si>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</si>
  <si>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</si>
  <si>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</si>
  <si>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</si>
  <si>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</si>
  <si>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</si>
  <si>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</si>
  <si>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</si>
  <si>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</si>
  <si>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</si>
  <si>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</si>
  <si>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</si>
  <si>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</si>
  <si>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</si>
  <si>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</si>
  <si>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</si>
  <si>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</si>
  <si>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</si>
  <si>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</si>
  <si>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</si>
  <si>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</si>
  <si>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</si>
  <si>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</si>
  <si>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</si>
  <si>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</si>
  <si>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</si>
  <si>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</si>
  <si>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</si>
  <si>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</si>
  <si>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</si>
  <si>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</si>
  <si>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</si>
  <si>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</si>
  <si>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</si>
  <si>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</si>
  <si>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</si>
  <si>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</si>
  <si>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</si>
  <si>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</si>
  <si>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</si>
  <si>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</si>
  <si>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</si>
  <si>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</si>
  <si>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</si>
  <si>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</si>
  <si>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</si>
  <si>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</si>
  <si>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</si>
  <si>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</si>
  <si>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</si>
  <si>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</si>
  <si>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</si>
  <si>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</si>
  <si>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</si>
  <si>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</si>
  <si>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</si>
  <si>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</si>
  <si>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</si>
  <si>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</si>
  <si>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</si>
  <si>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</si>
  <si>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</si>
  <si>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</si>
  <si>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</si>
  <si>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</si>
  <si>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</si>
  <si>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</si>
  <si>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</si>
  <si>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</si>
  <si>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</si>
  <si>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</si>
  <si>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</si>
  <si>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</si>
  <si>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</si>
  <si>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</si>
  <si>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</si>
  <si>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</si>
  <si>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</si>
  <si>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</si>
  <si>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</si>
  <si>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</si>
  <si>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</si>
  <si>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</si>
  <si>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</si>
  <si>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</si>
  <si>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</si>
  <si>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</si>
  <si>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</si>
  <si>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</si>
  <si>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</si>
  <si>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</si>
  <si>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</si>
  <si>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</si>
  <si>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</si>
  <si>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</si>
  <si>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</si>
  <si>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</si>
  <si>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</si>
  <si>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</si>
  <si>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</si>
  <si>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</si>
  <si>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</si>
  <si>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</si>
  <si>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</si>
  <si>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</si>
  <si>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</si>
  <si>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</si>
  <si>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</si>
  <si>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</si>
  <si>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</si>
  <si>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</si>
  <si>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</si>
  <si>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</si>
  <si>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</si>
  <si>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</si>
  <si>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</si>
  <si>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</si>
  <si>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</si>
  <si>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</si>
  <si>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</si>
  <si>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</si>
  <si>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</si>
  <si>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</si>
  <si>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</si>
  <si>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</si>
  <si>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</si>
  <si>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</si>
  <si>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</si>
  <si>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</si>
  <si>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</si>
  <si>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</si>
  <si>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</si>
  <si>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</si>
  <si>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</si>
  <si>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</si>
  <si>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</si>
  <si>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</si>
  <si>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</si>
  <si>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</si>
  <si>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</si>
  <si>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</si>
  <si>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</si>
  <si>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</si>
  <si>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</si>
  <si>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</si>
  <si>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</si>
  <si>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</si>
  <si>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</si>
  <si>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</si>
  <si>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</si>
  <si>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</si>
  <si>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</si>
  <si>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</si>
  <si>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</si>
  <si>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</si>
  <si>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</si>
  <si>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</si>
  <si>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</si>
  <si>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</si>
  <si>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</si>
  <si>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</si>
  <si>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</si>
  <si>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</si>
  <si>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</si>
  <si>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</si>
  <si>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</si>
  <si>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</si>
  <si>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</si>
  <si>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</si>
  <si>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</si>
  <si>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</si>
  <si>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</si>
  <si>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</si>
  <si>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</si>
  <si>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</si>
  <si>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</si>
  <si>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</si>
  <si>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</si>
  <si>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</si>
  <si>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</si>
  <si>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</si>
  <si>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</si>
  <si>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</si>
  <si>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</si>
  <si>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</si>
  <si>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</si>
  <si>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</si>
  <si>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</si>
  <si>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</si>
  <si>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</si>
  <si>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</si>
  <si>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</si>
  <si>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</si>
  <si>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</si>
  <si>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</si>
  <si>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</si>
  <si>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</si>
  <si>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</si>
  <si>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</si>
  <si>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</si>
  <si>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</si>
  <si>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</si>
  <si>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</si>
  <si>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</si>
  <si>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</si>
  <si>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</si>
  <si>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</si>
  <si>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</si>
  <si>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</si>
  <si>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</si>
  <si>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</si>
  <si>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</si>
  <si>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</si>
  <si>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</si>
  <si>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</si>
  <si>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</si>
  <si>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</si>
  <si>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</si>
  <si>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</si>
  <si>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</si>
  <si>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</si>
  <si>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</si>
  <si>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</si>
  <si>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</si>
  <si>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</si>
  <si>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</si>
  <si>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</si>
  <si>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</si>
  <si>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</si>
  <si>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</si>
  <si>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</si>
  <si>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</si>
  <si>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</si>
  <si>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</si>
  <si>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</si>
  <si>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</si>
  <si>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</si>
  <si>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</si>
  <si>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</si>
  <si>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</si>
  <si>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</si>
  <si>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</si>
  <si>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</si>
  <si>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</si>
  <si>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</si>
  <si>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</si>
  <si>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</si>
  <si>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</si>
  <si>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</si>
  <si>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</si>
  <si>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</si>
  <si>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</si>
  <si>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</si>
  <si>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</si>
  <si>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</si>
  <si>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</si>
  <si>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</si>
  <si>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</si>
  <si>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</si>
  <si>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</si>
  <si>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</si>
  <si>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</si>
  <si>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</si>
  <si>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</si>
  <si>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</si>
  <si>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</si>
  <si>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</si>
  <si>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</si>
  <si>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</si>
  <si>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</si>
  <si>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</si>
  <si>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</si>
  <si>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</si>
  <si>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</si>
  <si>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</si>
  <si>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</si>
  <si>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</si>
  <si>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</si>
  <si>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</si>
  <si>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</si>
  <si>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</si>
  <si>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</si>
  <si>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</si>
  <si>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</si>
  <si>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</si>
  <si>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</si>
  <si>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</si>
  <si>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</si>
  <si>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</si>
  <si>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</si>
  <si>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</si>
  <si>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</si>
  <si>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</si>
  <si>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</si>
  <si>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</si>
  <si>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</si>
  <si>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</si>
  <si>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</si>
  <si>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</si>
  <si>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</si>
  <si>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</si>
  <si>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</si>
  <si>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</si>
  <si>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</si>
  <si>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</si>
  <si>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</si>
  <si>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</si>
  <si>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</si>
  <si>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</si>
  <si>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</si>
  <si>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</si>
  <si>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</si>
  <si>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</si>
  <si>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</si>
  <si>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</si>
  <si>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</si>
  <si>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</si>
  <si>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</si>
  <si>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</si>
  <si>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</si>
  <si>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</si>
  <si>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</si>
  <si>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</si>
  <si>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</si>
  <si>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</si>
  <si>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</si>
  <si>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</si>
  <si>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</si>
  <si>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</si>
  <si>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</si>
  <si>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</si>
  <si>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</si>
  <si>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</si>
  <si>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</si>
  <si>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</si>
  <si>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</si>
  <si>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</si>
  <si>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</si>
  <si>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</si>
  <si>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</si>
  <si>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</si>
  <si>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</si>
  <si>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</si>
  <si>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</si>
  <si>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</si>
  <si>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</si>
  <si>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</si>
  <si>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</si>
  <si>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</si>
  <si>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</si>
  <si>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</si>
  <si>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</si>
  <si>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</si>
  <si>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</si>
  <si>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</si>
  <si>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</si>
  <si>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</si>
  <si>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</si>
  <si>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</si>
  <si>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</si>
  <si>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</si>
  <si>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</si>
  <si>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</si>
  <si>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</si>
  <si>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</si>
  <si>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</si>
  <si>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</si>
  <si>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</si>
  <si>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</si>
  <si>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</si>
  <si>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</si>
  <si>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</si>
  <si>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</si>
  <si>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</si>
  <si>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</si>
  <si>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</si>
  <si>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</si>
  <si>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</si>
  <si>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</si>
  <si>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</si>
  <si>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</si>
  <si>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</si>
  <si>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</si>
  <si>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</si>
  <si>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</si>
  <si>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</si>
  <si>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</si>
  <si>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</si>
  <si>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</si>
  <si>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</si>
  <si>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</si>
  <si>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</si>
  <si>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</si>
  <si>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</si>
  <si>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</si>
  <si>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</si>
  <si>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</si>
  <si>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</si>
  <si>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</si>
  <si>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</si>
  <si>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</si>
  <si>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</si>
  <si>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</si>
  <si>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</si>
  <si>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</si>
  <si>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</si>
  <si>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</si>
  <si>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</si>
  <si>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</si>
  <si>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</si>
  <si>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</si>
  <si>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</si>
  <si>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</si>
  <si>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</si>
  <si>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</si>
  <si>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</si>
  <si>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</si>
  <si>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</si>
  <si>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</si>
  <si>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</si>
  <si>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</si>
  <si>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</si>
  <si>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</si>
  <si>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</si>
  <si>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</si>
  <si>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</si>
  <si>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</si>
  <si>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</si>
  <si>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</si>
  <si>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</si>
  <si>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</si>
  <si>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</si>
  <si>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</si>
  <si>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</si>
  <si>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</si>
  <si>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</si>
  <si>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</si>
  <si>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</si>
  <si>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</si>
  <si>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</si>
  <si>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</si>
  <si>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</si>
  <si>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</si>
  <si>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</si>
  <si>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</si>
  <si>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</si>
  <si>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</si>
  <si>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</si>
  <si>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</si>
  <si>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</si>
  <si>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</si>
  <si>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</si>
  <si>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</si>
  <si>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</si>
  <si>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</si>
  <si>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</si>
  <si>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</si>
  <si>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</si>
  <si>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</si>
  <si>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</si>
  <si>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</si>
  <si>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</si>
  <si>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</si>
  <si>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</si>
  <si>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</si>
  <si>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</si>
  <si>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</si>
  <si>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</si>
  <si>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</si>
  <si>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</si>
  <si>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</si>
  <si>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</si>
  <si>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</si>
  <si>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</si>
  <si>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</si>
  <si>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</si>
  <si>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</si>
  <si>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</si>
  <si>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</si>
  <si>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</si>
  <si>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</si>
  <si>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</si>
  <si>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</si>
  <si>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</si>
  <si>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</si>
  <si>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</si>
  <si>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</si>
  <si>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</si>
  <si>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</si>
  <si>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</si>
  <si>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</si>
  <si>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</si>
  <si>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</si>
  <si>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</si>
  <si>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</si>
  <si>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</si>
  <si>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</si>
  <si>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</si>
  <si>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</si>
  <si>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</si>
  <si>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</si>
  <si>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</si>
  <si>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</si>
  <si>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</si>
  <si>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</si>
  <si>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</si>
  <si>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</si>
  <si>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</si>
  <si>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</si>
  <si>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</si>
  <si>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</si>
  <si>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</si>
  <si>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</si>
  <si>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</si>
  <si>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</si>
  <si>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</si>
  <si>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</si>
  <si>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</si>
  <si>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</si>
  <si>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</si>
  <si>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</si>
  <si>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</si>
  <si>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</si>
  <si>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</si>
  <si>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</si>
  <si>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</si>
  <si>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</si>
  <si>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</si>
  <si>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</si>
  <si>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</si>
  <si>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</si>
  <si>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</si>
  <si>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</si>
  <si>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</si>
  <si>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</si>
  <si>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</si>
  <si>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</si>
  <si>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</si>
  <si>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</si>
  <si>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</si>
  <si>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</si>
  <si>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</si>
  <si>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</si>
  <si>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</si>
  <si>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</si>
  <si>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</si>
  <si>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</si>
  <si>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</si>
  <si>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</si>
  <si>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</si>
  <si>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</si>
  <si>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</si>
  <si>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</si>
  <si>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</si>
  <si>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</si>
  <si>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</si>
  <si>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</si>
  <si>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</si>
  <si>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</si>
  <si>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</si>
  <si>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</si>
  <si>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</si>
  <si>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</si>
  <si>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</si>
  <si>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</si>
  <si>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</si>
  <si>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</si>
  <si>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</si>
  <si>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</si>
  <si>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</si>
  <si>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</si>
  <si>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</si>
  <si>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</si>
  <si>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</si>
  <si>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</si>
  <si>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</si>
  <si>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</si>
  <si>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</si>
  <si>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</si>
  <si>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</si>
  <si>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</si>
  <si>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</si>
  <si>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</si>
  <si>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</si>
  <si>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</si>
  <si>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</si>
  <si>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</si>
  <si>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</si>
  <si>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</si>
  <si>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</si>
  <si>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</si>
  <si>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</si>
  <si>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</si>
  <si>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</si>
  <si>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</si>
  <si>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</si>
  <si>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</si>
  <si>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</si>
  <si>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</si>
  <si>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</si>
  <si>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</si>
  <si>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</si>
  <si>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</si>
  <si>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</si>
  <si>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</si>
  <si>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</si>
  <si>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</si>
  <si>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</si>
  <si>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</si>
  <si>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</si>
  <si>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</si>
  <si>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</si>
  <si>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</si>
  <si>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</si>
  <si>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</si>
  <si>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</si>
  <si>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</si>
  <si>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</si>
  <si>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</si>
  <si>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</si>
  <si>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</si>
  <si>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</si>
  <si>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</si>
  <si>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</si>
  <si>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</si>
  <si>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</si>
  <si>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</si>
  <si>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</si>
  <si>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</si>
  <si>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</si>
  <si>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</si>
  <si>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</si>
  <si>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</si>
  <si>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</si>
  <si>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</si>
  <si>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</si>
  <si>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</si>
  <si>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</si>
  <si>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</si>
  <si>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</si>
  <si>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</si>
  <si>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</si>
  <si>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</si>
  <si>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</si>
  <si>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</si>
  <si>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</si>
  <si>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</si>
  <si>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</si>
  <si>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</si>
  <si>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</si>
  <si>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</si>
  <si>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</si>
  <si>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</si>
  <si>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</si>
  <si>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</si>
  <si>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</si>
  <si>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</si>
  <si>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</si>
  <si>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</si>
  <si>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</si>
  <si>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</si>
  <si>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</si>
  <si>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</si>
  <si>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</si>
  <si>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</si>
  <si>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</si>
  <si>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</si>
  <si>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</si>
  <si>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</si>
  <si>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</si>
  <si>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</si>
  <si>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</si>
  <si>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</si>
  <si>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</si>
  <si>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</si>
  <si>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</si>
  <si>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</si>
  <si>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</si>
  <si>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</si>
  <si>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</si>
  <si>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</si>
  <si>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</si>
  <si>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</si>
  <si>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</si>
  <si>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</si>
  <si>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</si>
  <si>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</si>
  <si>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</si>
  <si>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</si>
  <si>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</si>
  <si>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</si>
  <si>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</si>
  <si>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</si>
  <si>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</si>
  <si>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</si>
  <si>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</si>
  <si>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</si>
  <si>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</si>
  <si>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</si>
  <si>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</si>
  <si>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</si>
  <si>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</si>
  <si>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</si>
  <si>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</si>
  <si>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</si>
  <si>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</si>
  <si>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</si>
  <si>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</si>
  <si>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</si>
  <si>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</si>
  <si>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</si>
  <si>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</si>
  <si>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</si>
  <si>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</si>
  <si>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</si>
  <si>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</si>
  <si>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</si>
  <si>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</si>
  <si>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</si>
  <si>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</si>
  <si>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</si>
  <si>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</si>
  <si>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</si>
  <si>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</si>
  <si>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</si>
  <si>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</si>
  <si>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</si>
  <si>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</si>
  <si>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</si>
  <si>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</si>
  <si>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</si>
  <si>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</si>
  <si>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</si>
  <si>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</si>
  <si>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</si>
  <si>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</si>
  <si>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</si>
  <si>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</si>
  <si>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</si>
  <si>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</si>
  <si>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</si>
  <si>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</si>
  <si>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</si>
  <si>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</si>
  <si>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</si>
  <si>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</si>
  <si>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</si>
  <si>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</si>
  <si>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</si>
  <si>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</si>
  <si>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</si>
  <si>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</si>
  <si>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</si>
  <si>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</si>
  <si>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</si>
  <si>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</si>
  <si>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</si>
  <si>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</si>
  <si>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</si>
  <si>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</si>
  <si>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</si>
  <si>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</si>
  <si>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</si>
  <si>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</si>
  <si>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</si>
  <si>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</si>
  <si>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</si>
  <si>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</si>
  <si>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</si>
  <si>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</si>
  <si>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</si>
  <si>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</si>
  <si>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</si>
  <si>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</si>
  <si>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</si>
  <si>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</si>
  <si>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</si>
  <si>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</si>
  <si>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</si>
  <si>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</si>
  <si>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</si>
  <si>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</si>
  <si>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</si>
  <si>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</si>
  <si>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</si>
  <si>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</si>
  <si>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</si>
  <si>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</si>
  <si>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</si>
  <si>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</si>
  <si>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</si>
  <si>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</si>
  <si>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</si>
  <si>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</si>
  <si>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</si>
  <si>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</si>
  <si>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</si>
  <si>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</si>
  <si>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</si>
  <si>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</si>
  <si>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</si>
  <si>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</si>
  <si>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</si>
  <si>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</si>
  <si>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</si>
  <si>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</si>
  <si>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</si>
  <si>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</si>
  <si>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</si>
  <si>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</si>
  <si>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</si>
  <si>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</si>
  <si>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</si>
  <si>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</si>
  <si>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</si>
  <si>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</si>
  <si>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</si>
  <si>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</si>
  <si>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</si>
  <si>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</si>
  <si>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</si>
  <si>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</si>
  <si>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</si>
  <si>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</si>
  <si>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</si>
  <si>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</si>
  <si>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</si>
  <si>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</si>
  <si>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</si>
  <si>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</si>
  <si>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</si>
  <si>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</si>
  <si>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</si>
  <si>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</si>
  <si>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</si>
  <si>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</si>
  <si>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</si>
  <si>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</si>
  <si>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</si>
  <si>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</si>
  <si>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</si>
  <si>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</si>
  <si>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</si>
  <si>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</si>
  <si>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</si>
  <si>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</si>
  <si>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</si>
  <si>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</si>
  <si>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</si>
  <si>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</si>
  <si>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</si>
  <si>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</si>
  <si>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</si>
  <si>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</si>
  <si>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</si>
  <si>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</si>
  <si>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</si>
  <si>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</si>
  <si>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</si>
  <si>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</si>
  <si>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</si>
  <si>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</si>
  <si>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</si>
  <si>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</si>
  <si>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</si>
  <si>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</si>
  <si>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</si>
  <si>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</si>
  <si>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</si>
  <si>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</si>
  <si>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</si>
  <si>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</si>
  <si>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</si>
  <si>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</si>
  <si>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</si>
  <si>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</si>
  <si>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</si>
  <si>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</si>
  <si>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</si>
  <si>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</si>
  <si>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</si>
  <si>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</si>
  <si>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</si>
  <si>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</si>
  <si>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</si>
  <si>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</si>
  <si>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</si>
  <si>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</si>
  <si>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</si>
  <si>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</si>
  <si>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</si>
  <si>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</si>
  <si>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</si>
  <si>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</si>
  <si>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</si>
  <si>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</si>
  <si>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</si>
  <si>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</si>
  <si>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</si>
  <si>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</si>
  <si>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</si>
  <si>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</si>
  <si>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</si>
  <si>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</si>
  <si>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</si>
  <si>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</si>
  <si>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</si>
  <si>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</si>
  <si>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</si>
  <si>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</si>
  <si>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</si>
  <si>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</si>
  <si>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</si>
  <si>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</si>
  <si>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</si>
  <si>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</si>
  <si>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</si>
  <si>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</si>
  <si>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</si>
  <si>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</si>
  <si>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</si>
  <si>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</si>
  <si>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</si>
  <si>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</si>
  <si>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</si>
  <si>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</si>
  <si>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</si>
  <si>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</si>
  <si>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</si>
  <si>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</si>
  <si>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</si>
  <si>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</si>
  <si>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</si>
  <si>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</si>
  <si>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</si>
  <si>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</si>
  <si>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</si>
  <si>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</si>
  <si>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</si>
  <si>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</si>
  <si>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</si>
  <si>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</si>
  <si>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</si>
  <si>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</si>
  <si>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</si>
  <si>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</si>
  <si>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</si>
  <si>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</si>
  <si>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</si>
  <si>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</si>
  <si>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</si>
  <si>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</si>
  <si>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</si>
  <si>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</si>
  <si>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</si>
  <si>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</si>
  <si>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</si>
  <si>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</si>
  <si>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</si>
  <si>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</si>
  <si>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</si>
  <si>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</si>
  <si>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</si>
  <si>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</si>
  <si>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</si>
  <si>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</si>
  <si>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</si>
  <si>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</si>
  <si>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</si>
  <si>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</si>
  <si>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</si>
  <si>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</si>
  <si>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</si>
  <si>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</si>
  <si>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</si>
  <si>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</si>
  <si>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</si>
  <si>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</si>
  <si>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</si>
  <si>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</si>
  <si>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</si>
  <si>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</si>
  <si>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</si>
  <si>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</si>
  <si>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</si>
  <si>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</si>
  <si>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</si>
  <si>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</si>
  <si>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</si>
  <si>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</si>
  <si>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</si>
  <si>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</si>
  <si>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</si>
  <si>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</si>
  <si>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</si>
  <si>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</si>
  <si>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</si>
  <si>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</si>
  <si>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</si>
  <si>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</si>
  <si>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</si>
  <si>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</si>
  <si>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</si>
  <si>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</si>
  <si>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</si>
  <si>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</si>
  <si>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</si>
  <si>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</si>
  <si>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</si>
  <si>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</si>
  <si>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</si>
  <si>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</si>
  <si>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</si>
  <si>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</si>
  <si>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</si>
  <si>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</si>
  <si>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</si>
  <si>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</si>
  <si>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</si>
  <si>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</si>
  <si>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</si>
  <si>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</si>
  <si>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</si>
  <si>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</si>
  <si>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</si>
  <si>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</si>
  <si>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</si>
  <si>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</si>
  <si>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</si>
  <si>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</si>
  <si>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</si>
  <si>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</si>
  <si>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</si>
  <si>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</si>
  <si>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</si>
  <si>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</si>
  <si>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</si>
  <si>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</si>
  <si>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</si>
  <si>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</si>
  <si>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</si>
  <si>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</si>
  <si>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</si>
  <si>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</si>
  <si>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</si>
  <si>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</si>
  <si>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</si>
  <si>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</si>
  <si>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</si>
  <si>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</si>
  <si>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</si>
  <si>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</si>
  <si>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</si>
  <si>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</si>
  <si>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</si>
  <si>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</si>
  <si>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</si>
  <si>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</si>
  <si>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</si>
  <si>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</si>
  <si>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</si>
  <si>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</si>
  <si>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</si>
  <si>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</si>
  <si>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</si>
  <si>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</si>
  <si>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</si>
  <si>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</si>
  <si>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</si>
  <si>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</si>
  <si>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</si>
  <si>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</si>
  <si>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</si>
  <si>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</si>
  <si>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</si>
  <si>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</si>
  <si>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</si>
  <si>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</si>
  <si>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</si>
  <si>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</si>
  <si>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</si>
  <si>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</si>
  <si>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</si>
  <si>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</si>
  <si>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</si>
  <si>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</si>
  <si>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</si>
  <si>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</si>
  <si>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</si>
  <si>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</si>
  <si>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</si>
  <si>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</si>
  <si>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</si>
  <si>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</si>
  <si>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</si>
  <si>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</si>
  <si>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</si>
  <si>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</si>
  <si>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</si>
  <si>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</si>
  <si>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</si>
  <si>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</si>
  <si>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</si>
  <si>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</si>
  <si>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</si>
  <si>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</si>
  <si>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</si>
  <si>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</si>
  <si>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</si>
  <si>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</si>
  <si>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</si>
  <si>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</si>
  <si>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</si>
  <si>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</si>
  <si>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</si>
  <si>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</si>
  <si>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</si>
  <si>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</si>
  <si>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</si>
  <si>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</si>
  <si>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</si>
  <si>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</si>
  <si>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</si>
  <si>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</si>
  <si>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</si>
  <si>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</si>
  <si>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</si>
  <si>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</si>
  <si>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</si>
  <si>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</si>
  <si>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</si>
  <si>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</si>
  <si>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</si>
  <si>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</si>
  <si>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</si>
  <si>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</si>
  <si>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</si>
  <si>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</si>
  <si>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</si>
  <si>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</si>
  <si>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</si>
  <si>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</si>
  <si>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</si>
  <si>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</si>
  <si>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</si>
  <si>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</si>
  <si>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</si>
  <si>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</si>
  <si>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</si>
  <si>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</si>
  <si>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</si>
  <si>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</si>
  <si>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</si>
  <si>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</si>
  <si>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</si>
  <si>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</si>
  <si>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</si>
  <si>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</si>
  <si>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</si>
  <si>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</si>
  <si>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</si>
  <si>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</si>
  <si>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</si>
  <si>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</si>
  <si>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</si>
  <si>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</si>
  <si>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</si>
  <si>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</si>
  <si>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</si>
  <si>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</si>
  <si>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</si>
  <si>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</si>
  <si>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</si>
  <si>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</si>
  <si>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</si>
  <si>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</si>
  <si>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</si>
  <si>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</si>
  <si>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</si>
  <si>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</si>
  <si>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</si>
  <si>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</si>
  <si>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</si>
  <si>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</si>
  <si>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</si>
  <si>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</si>
  <si>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</si>
  <si>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</si>
  <si>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</si>
  <si>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</si>
  <si>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</si>
  <si>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</si>
  <si>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</si>
  <si>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</si>
  <si>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</si>
  <si>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</si>
  <si>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</si>
  <si>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</si>
  <si>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</si>
  <si>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</si>
  <si>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</si>
  <si>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</si>
  <si>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</si>
  <si>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</si>
  <si>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</si>
  <si>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</si>
  <si>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</si>
  <si>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</si>
  <si>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</si>
  <si>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</si>
  <si>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</si>
  <si>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</si>
  <si>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</si>
  <si>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</si>
  <si>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</si>
  <si>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</si>
  <si>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</si>
  <si>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</si>
  <si>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</si>
  <si>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</si>
  <si>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</si>
  <si>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</si>
  <si>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</si>
  <si>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</si>
  <si>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</si>
  <si>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</si>
  <si>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</si>
  <si>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</si>
  <si>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</si>
  <si>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</si>
  <si>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</si>
  <si>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</si>
  <si>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</si>
  <si>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</si>
  <si>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</si>
  <si>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</si>
  <si>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</si>
  <si>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</si>
  <si>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</si>
  <si>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</si>
  <si>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</si>
  <si>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</si>
  <si>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</si>
  <si>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</si>
  <si>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</si>
  <si>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</si>
  <si>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</si>
  <si>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</si>
  <si>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</si>
  <si>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</si>
  <si>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</si>
  <si>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</si>
  <si>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</si>
  <si>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</si>
  <si>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</si>
  <si>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</si>
  <si>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</si>
  <si>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</si>
  <si>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</si>
  <si>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</si>
  <si>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</si>
  <si>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</si>
  <si>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</si>
  <si>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</si>
  <si>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</si>
  <si>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</si>
  <si>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</si>
  <si>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</si>
  <si>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</si>
  <si>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</si>
  <si>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</si>
  <si>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</si>
  <si>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</si>
  <si>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</si>
  <si>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</si>
  <si>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</si>
  <si>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</si>
  <si>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</si>
  <si>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</si>
  <si>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</si>
  <si>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</si>
  <si>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</si>
  <si>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</si>
  <si>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</si>
  <si>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</si>
  <si>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</si>
  <si>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</si>
  <si>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</si>
  <si>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</si>
  <si>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</si>
  <si>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</si>
  <si>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</si>
  <si>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</si>
  <si>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</si>
  <si>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</si>
  <si>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</si>
  <si>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</si>
  <si>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</si>
  <si>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</si>
  <si>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</si>
  <si>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</si>
  <si>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</si>
  <si>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</si>
  <si>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</si>
  <si>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</si>
  <si>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</si>
  <si>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</si>
  <si>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</si>
  <si>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</si>
  <si>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</si>
  <si>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</si>
  <si>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</si>
  <si>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</si>
  <si>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</si>
  <si>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</si>
  <si>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</si>
  <si>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</si>
  <si>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</si>
  <si>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</si>
  <si>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</si>
  <si>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</si>
  <si>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</si>
  <si>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</si>
  <si>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</si>
  <si>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</si>
  <si>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</si>
  <si>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</si>
  <si>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</si>
  <si>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</si>
  <si>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</si>
  <si>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</si>
  <si>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</si>
  <si>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</si>
  <si>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</si>
  <si>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</si>
  <si>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</si>
  <si>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</si>
  <si>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</si>
  <si>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</si>
  <si>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</si>
  <si>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</si>
  <si>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</si>
  <si>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</si>
  <si>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</si>
  <si>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</si>
  <si>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</si>
  <si>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</si>
  <si>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</si>
  <si>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</si>
  <si>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</si>
  <si>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</si>
  <si>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</si>
  <si>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</si>
  <si>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</si>
  <si>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</si>
  <si>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</si>
  <si>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</si>
  <si>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</si>
  <si>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</si>
  <si>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</si>
  <si>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</si>
  <si>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</si>
  <si>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</si>
  <si>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</si>
  <si>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</si>
  <si>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</si>
  <si>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</si>
  <si>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</si>
  <si>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</si>
  <si>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</si>
  <si>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</si>
  <si>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</si>
  <si>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</si>
  <si>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</si>
  <si>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</si>
  <si>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</si>
  <si>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</si>
  <si>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</si>
  <si>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</si>
  <si>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</si>
  <si>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</si>
  <si>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</si>
  <si>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</si>
  <si>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</si>
  <si>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</si>
  <si>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</si>
  <si>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</si>
  <si>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</si>
  <si>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</si>
  <si>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</si>
  <si>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</si>
  <si>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</si>
  <si>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</si>
  <si>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</si>
  <si>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</si>
  <si>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</si>
  <si>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</si>
  <si>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</si>
  <si>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</si>
  <si>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</si>
  <si>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</si>
  <si>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</si>
  <si>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</si>
  <si>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</si>
  <si>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</si>
  <si>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</si>
  <si>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</si>
  <si>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</si>
  <si>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</si>
  <si>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</si>
  <si>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</si>
  <si>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</si>
  <si>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</si>
  <si>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</si>
  <si>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</si>
  <si>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</si>
  <si>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</si>
  <si>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</si>
  <si>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</si>
  <si>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</si>
  <si>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</si>
  <si>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</si>
  <si>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</si>
  <si>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</si>
  <si>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</si>
  <si>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</si>
  <si>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</si>
  <si>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</si>
  <si>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</si>
  <si>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</si>
  <si>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</si>
  <si>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</si>
  <si>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</si>
  <si>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</si>
  <si>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</si>
  <si>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</si>
  <si>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</si>
  <si>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</si>
  <si>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</si>
  <si>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</si>
  <si>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</si>
  <si>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</si>
  <si>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</si>
  <si>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</si>
  <si>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</si>
  <si>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</si>
  <si>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</si>
  <si>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</si>
  <si>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</si>
  <si>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</si>
  <si>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</si>
  <si>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</si>
  <si>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</si>
  <si>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</si>
  <si>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</si>
  <si>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</si>
  <si>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</si>
  <si>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</si>
  <si>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</si>
  <si>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</si>
  <si>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</si>
  <si>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</si>
  <si>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</si>
  <si>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</si>
  <si>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</si>
  <si>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</si>
  <si>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</si>
  <si>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</si>
  <si>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</si>
  <si>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</si>
  <si>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</si>
  <si>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</si>
  <si>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</si>
  <si>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</si>
  <si>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</si>
  <si>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</si>
  <si>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</si>
  <si>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</si>
  <si>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</si>
  <si>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</si>
  <si>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</si>
  <si>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</si>
  <si>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</si>
  <si>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</si>
  <si>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</si>
  <si>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</si>
  <si>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</si>
  <si>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</si>
  <si>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</si>
  <si>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</si>
  <si>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</si>
  <si>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</si>
  <si>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</si>
  <si>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</si>
  <si>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</si>
  <si>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</si>
  <si>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</si>
  <si>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</si>
  <si>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</si>
  <si>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</si>
  <si>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</si>
  <si>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</si>
  <si>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</si>
  <si>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</si>
  <si>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</si>
  <si>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</si>
  <si>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</si>
  <si>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</si>
  <si>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</si>
  <si>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</si>
  <si>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</si>
  <si>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</si>
  <si>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</si>
  <si>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</si>
  <si>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</si>
  <si>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</si>
  <si>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</si>
  <si>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</si>
  <si>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</si>
  <si>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</si>
  <si>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</si>
  <si>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</si>
  <si>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</si>
  <si>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</si>
  <si>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</si>
  <si>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</si>
  <si>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</si>
  <si>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</si>
  <si>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</si>
  <si>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</si>
  <si>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</si>
  <si>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</si>
  <si>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</si>
  <si>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</si>
  <si>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</si>
  <si>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</si>
  <si>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</si>
  <si>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</si>
  <si>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</si>
  <si>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</si>
  <si>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</si>
  <si>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</si>
  <si>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</si>
  <si>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</si>
  <si>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</si>
  <si>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</si>
  <si>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</si>
  <si>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</si>
  <si>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</si>
  <si>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</si>
  <si>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</si>
  <si>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</si>
  <si>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</si>
  <si>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</si>
  <si>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</si>
  <si>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</si>
  <si>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</si>
  <si>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</si>
  <si>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</si>
  <si>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</si>
  <si>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</si>
  <si>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</si>
  <si>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</si>
  <si>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</si>
  <si>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</si>
  <si>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</si>
  <si>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</si>
  <si>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</si>
  <si>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</si>
  <si>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</si>
  <si>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</si>
  <si>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</si>
  <si>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</si>
  <si>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</si>
  <si>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</si>
  <si>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</si>
  <si>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</si>
  <si>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</si>
  <si>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</si>
  <si>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</si>
  <si>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</si>
  <si>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</si>
  <si>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</si>
  <si>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</si>
  <si>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</si>
  <si>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</si>
  <si>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</si>
  <si>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</si>
  <si>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</si>
  <si>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</si>
  <si>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</si>
  <si>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</si>
  <si>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</si>
  <si>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</si>
  <si>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</si>
  <si>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</si>
  <si>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</si>
  <si>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</si>
  <si>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</si>
  <si>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</si>
  <si>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</si>
  <si>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</si>
  <si>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</si>
  <si>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</si>
  <si>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</si>
  <si>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</si>
  <si>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</si>
  <si>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</si>
  <si>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</si>
  <si>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</si>
  <si>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</si>
  <si>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</si>
  <si>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</si>
  <si>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</si>
  <si>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</si>
  <si>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</si>
  <si>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</si>
  <si>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</si>
  <si>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</si>
  <si>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</si>
  <si>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</si>
  <si>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</si>
  <si>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</si>
  <si>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</si>
  <si>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</si>
  <si>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</si>
  <si>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</si>
  <si>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</si>
  <si>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</si>
  <si>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</si>
  <si>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</si>
  <si>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</si>
  <si>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</si>
  <si>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</si>
  <si>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</si>
  <si>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</si>
  <si>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</si>
  <si>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</si>
  <si>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</si>
  <si>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</si>
  <si>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</si>
  <si>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</si>
  <si>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</si>
  <si>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</si>
  <si>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</si>
  <si>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</si>
  <si>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</si>
  <si>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</si>
  <si>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</si>
  <si>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</si>
  <si>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</si>
  <si>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</si>
  <si>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</si>
  <si>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</si>
  <si>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</si>
  <si>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</si>
  <si>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</si>
  <si>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</si>
  <si>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</si>
  <si>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</si>
  <si>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</si>
  <si>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</si>
  <si>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</si>
  <si>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</si>
  <si>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</si>
  <si>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</si>
  <si>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</si>
  <si>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</si>
  <si>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</si>
  <si>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</si>
  <si>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</si>
  <si>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</si>
  <si>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</si>
  <si>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</si>
  <si>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</si>
  <si>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</si>
  <si>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</si>
  <si>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</si>
  <si>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</si>
  <si>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</si>
  <si>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</si>
  <si>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</si>
  <si>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</si>
  <si>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</si>
  <si>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</si>
  <si>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</si>
  <si>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</si>
  <si>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</si>
  <si>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</si>
  <si>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</si>
  <si>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</si>
  <si>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</si>
  <si>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</si>
  <si>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</si>
  <si>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</si>
  <si>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</si>
  <si>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</si>
  <si>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</si>
  <si>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</si>
  <si>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</si>
  <si>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</si>
  <si>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</si>
  <si>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</si>
  <si>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</si>
  <si>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</si>
  <si>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</si>
  <si>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</si>
  <si>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</si>
  <si>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</si>
  <si>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</si>
  <si>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</si>
  <si>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</si>
  <si>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</si>
  <si>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</si>
  <si>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</si>
  <si>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</si>
  <si>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</si>
  <si>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</si>
  <si>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</si>
  <si>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</si>
  <si>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</si>
  <si>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</si>
  <si>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</si>
  <si>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</si>
  <si>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</si>
  <si>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</si>
  <si>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</si>
  <si>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</si>
  <si>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</si>
  <si>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</si>
  <si>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</si>
  <si>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</si>
  <si>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</si>
  <si>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</si>
  <si>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</si>
  <si>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</si>
  <si>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</si>
  <si>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</si>
  <si>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</si>
  <si>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</si>
  <si>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</si>
  <si>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</si>
  <si>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</si>
  <si>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</si>
  <si>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</si>
  <si>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</si>
  <si>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</si>
  <si>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</si>
  <si>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</si>
  <si>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</si>
  <si>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</si>
  <si>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</si>
  <si>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</si>
  <si>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</si>
  <si>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</si>
  <si>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</si>
  <si>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</si>
  <si>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</si>
  <si>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</si>
  <si>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</si>
  <si>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</si>
  <si>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</si>
  <si>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</si>
  <si>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</si>
  <si>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</si>
  <si>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</si>
  <si>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</si>
  <si>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</si>
  <si>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</si>
  <si>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</si>
  <si>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</si>
  <si>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</si>
  <si>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</si>
  <si>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</si>
  <si>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</si>
  <si>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</si>
  <si>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</si>
  <si>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</si>
  <si>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</si>
  <si>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</si>
  <si>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</si>
  <si>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</si>
  <si>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</si>
  <si>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</si>
  <si>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</si>
  <si>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</si>
  <si>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</si>
  <si>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</si>
  <si>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</si>
  <si>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</si>
  <si>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</si>
  <si>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</si>
  <si>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</si>
  <si>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</si>
  <si>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</si>
  <si>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</si>
  <si>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</si>
  <si>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</si>
  <si>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</si>
  <si>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</si>
  <si>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</si>
  <si>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</si>
  <si>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</si>
  <si>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</si>
  <si>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</si>
  <si>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</si>
  <si>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</si>
  <si>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</si>
  <si>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</si>
  <si>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</si>
  <si>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</si>
  <si>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</si>
  <si>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</si>
  <si>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</si>
  <si>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</si>
  <si>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</si>
  <si>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</si>
  <si>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</si>
  <si>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</si>
  <si>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</si>
  <si>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</si>
  <si>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</si>
  <si>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</si>
  <si>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</si>
  <si>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</si>
  <si>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</si>
  <si>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</si>
  <si>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</si>
  <si>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</si>
  <si>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</si>
  <si>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</si>
  <si>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</si>
  <si>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</si>
  <si>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</si>
  <si>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</si>
  <si>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</si>
  <si>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</si>
  <si>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</si>
  <si>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</si>
  <si>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</si>
  <si>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</si>
  <si>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</si>
  <si>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</si>
  <si>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</si>
  <si>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</si>
  <si>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</si>
  <si>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</si>
  <si>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</si>
  <si>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</si>
  <si>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</si>
  <si>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</si>
  <si>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</si>
  <si>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</si>
  <si>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</si>
  <si>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</si>
  <si>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</si>
  <si>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</si>
  <si>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</si>
  <si>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</si>
  <si>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</si>
  <si>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</si>
  <si>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</si>
  <si>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</si>
  <si>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</si>
  <si>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</si>
  <si>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</si>
  <si>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</si>
  <si>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</si>
  <si>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</si>
  <si>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</si>
  <si>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</si>
  <si>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</si>
  <si>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</si>
  <si>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</si>
  <si>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</si>
  <si>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</si>
  <si>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</si>
  <si>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</si>
  <si>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</si>
  <si>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</si>
  <si>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</si>
  <si>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</si>
  <si>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</si>
  <si>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</si>
  <si>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</si>
  <si>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</si>
  <si>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</si>
  <si>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</si>
  <si>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</si>
  <si>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</si>
  <si>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</si>
  <si>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</si>
  <si>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</si>
  <si>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</si>
  <si>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</si>
  <si>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</si>
  <si>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</si>
  <si>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</si>
  <si>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</si>
  <si>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</si>
  <si>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</si>
  <si>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</si>
  <si>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</si>
  <si>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</si>
  <si>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</si>
  <si>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</si>
  <si>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</si>
  <si>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</si>
  <si>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</si>
  <si>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</si>
  <si>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</si>
  <si>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</si>
  <si>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</si>
  <si>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</si>
  <si>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</si>
  <si>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</si>
  <si>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</si>
  <si>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</si>
  <si>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</si>
  <si>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</si>
  <si>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</si>
  <si>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</si>
  <si>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</si>
  <si>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</si>
  <si>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</si>
  <si>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</si>
  <si>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</si>
  <si>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</si>
  <si>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</si>
  <si>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</si>
  <si>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</si>
  <si>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</si>
  <si>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</si>
  <si>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</si>
  <si>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</si>
  <si>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</si>
  <si>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</si>
  <si>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</si>
  <si>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</si>
  <si>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</si>
  <si>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</si>
  <si>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</si>
  <si>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</si>
  <si>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</si>
  <si>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</si>
  <si>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</si>
  <si>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</si>
  <si>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</si>
  <si>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</si>
  <si>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</si>
  <si>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</si>
  <si>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</si>
  <si>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</si>
  <si>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</si>
  <si>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</si>
  <si>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</si>
  <si>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</si>
  <si>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</si>
  <si>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</si>
  <si>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</si>
  <si>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</si>
  <si>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</si>
  <si>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</si>
  <si>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</si>
  <si>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</si>
  <si>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</si>
  <si>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</si>
  <si>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</si>
  <si>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</si>
  <si>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</si>
  <si>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</si>
  <si>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</si>
  <si>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</si>
  <si>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</si>
  <si>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</si>
  <si>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</si>
  <si>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</si>
  <si>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</si>
  <si>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</si>
  <si>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</si>
  <si>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</si>
  <si>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</si>
  <si>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</si>
  <si>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</si>
  <si>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</si>
  <si>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</si>
  <si>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</si>
  <si>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</si>
  <si>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</si>
  <si>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</si>
  <si>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</si>
  <si>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</si>
  <si>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</si>
  <si>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</si>
  <si>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</si>
  <si>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</si>
  <si>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</si>
  <si>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</si>
  <si>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</si>
  <si>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</si>
  <si>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</si>
  <si>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</si>
  <si>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</si>
  <si>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</si>
  <si>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</si>
  <si>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</si>
  <si>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</si>
  <si>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</si>
  <si>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</si>
  <si>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</si>
  <si>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</si>
  <si>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</si>
  <si>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</si>
  <si>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</si>
  <si>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</si>
  <si>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</si>
  <si>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</si>
  <si>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</si>
  <si>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</si>
  <si>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</si>
  <si>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</si>
  <si>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</si>
  <si>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</si>
  <si>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</si>
  <si>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</si>
  <si>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</si>
  <si>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</si>
  <si>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</si>
  <si>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</si>
  <si>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</si>
  <si>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</si>
  <si>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</si>
  <si>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</si>
  <si>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</si>
  <si>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</si>
  <si>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</si>
  <si>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</si>
  <si>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</si>
  <si>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</si>
  <si>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</si>
  <si>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</si>
  <si>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</si>
  <si>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</si>
  <si>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</si>
  <si>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</si>
  <si>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</si>
  <si>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</si>
  <si>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</si>
  <si>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</si>
  <si>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</si>
  <si>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</si>
  <si>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</si>
  <si>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</si>
  <si>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</si>
  <si>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</si>
  <si>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</si>
  <si>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</si>
  <si>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</si>
  <si>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</si>
  <si>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</si>
  <si>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</si>
  <si>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</si>
  <si>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</si>
  <si>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</si>
  <si>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</si>
  <si>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</si>
  <si>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</si>
  <si>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</si>
  <si>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</si>
  <si>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</si>
  <si>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</si>
  <si>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</si>
  <si>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</si>
  <si>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</si>
  <si>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</si>
  <si>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</si>
  <si>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</si>
  <si>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</si>
  <si>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</si>
  <si>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</si>
  <si>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</si>
  <si>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</si>
  <si>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</si>
  <si>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</si>
  <si>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</si>
  <si>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</si>
  <si>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</si>
  <si>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</si>
  <si>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</si>
  <si>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</si>
  <si>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</si>
  <si>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</si>
  <si>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</si>
  <si>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</si>
  <si>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</si>
  <si>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</si>
  <si>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</si>
  <si>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</si>
  <si>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</si>
  <si>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</si>
  <si>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</si>
  <si>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</si>
  <si>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</si>
  <si>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</si>
  <si>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</si>
  <si>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</si>
  <si>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</si>
  <si>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</si>
  <si>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</si>
  <si>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</si>
  <si>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</si>
  <si>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</si>
  <si>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</si>
  <si>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</si>
  <si>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</si>
  <si>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</si>
  <si>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</si>
  <si>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</si>
  <si>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</si>
  <si>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</si>
  <si>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</si>
  <si>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</si>
  <si>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</si>
  <si>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</si>
  <si>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</si>
  <si>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</si>
  <si>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</si>
  <si>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</si>
  <si>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</si>
  <si>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</si>
  <si>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</si>
  <si>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</si>
  <si>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</si>
  <si>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</si>
  <si>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</si>
  <si>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</si>
  <si>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</si>
  <si>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</si>
  <si>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</si>
  <si>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</si>
  <si>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</si>
  <si>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</si>
  <si>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</si>
  <si>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</si>
  <si>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</si>
  <si>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</si>
  <si>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</si>
  <si>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</si>
  <si>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</si>
  <si>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</si>
  <si>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</si>
  <si>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</si>
  <si>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</si>
  <si>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</si>
  <si>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</si>
  <si>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</si>
  <si>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</si>
  <si>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</si>
  <si>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</si>
  <si>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</si>
  <si>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</si>
  <si>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</si>
  <si>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</si>
  <si>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</si>
  <si>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</si>
  <si>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</si>
  <si>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</si>
  <si>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</si>
  <si>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</si>
  <si>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</si>
  <si>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</si>
  <si>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</si>
  <si>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</si>
  <si>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</si>
  <si>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</si>
  <si>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</si>
  <si>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</si>
  <si>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</si>
  <si>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</si>
  <si>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</si>
  <si>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</si>
  <si>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</si>
  <si>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</si>
  <si>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</si>
  <si>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</si>
  <si>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</si>
  <si>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</si>
  <si>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</si>
  <si>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</si>
  <si>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</si>
  <si>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</si>
  <si>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</si>
  <si>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</si>
  <si>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</si>
  <si>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</si>
  <si>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</si>
  <si>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</si>
  <si>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</si>
  <si>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</si>
  <si>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</si>
  <si>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</si>
  <si>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</si>
  <si>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</si>
  <si>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</si>
  <si>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</si>
  <si>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</si>
  <si>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</si>
  <si>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</si>
  <si>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</si>
  <si>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</si>
  <si>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</si>
  <si>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</si>
  <si>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</si>
  <si>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</si>
  <si>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</si>
  <si>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</si>
  <si>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</si>
  <si>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</si>
  <si>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</si>
  <si>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</si>
  <si>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</si>
  <si>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</si>
  <si>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</si>
  <si>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</si>
  <si>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</si>
  <si>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</si>
  <si>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</si>
  <si>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</si>
  <si>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</si>
  <si>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</si>
  <si>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</si>
  <si>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</si>
  <si>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</si>
  <si>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</si>
  <si>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</si>
  <si>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</si>
  <si>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</si>
  <si>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</si>
  <si>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</si>
  <si>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</si>
  <si>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</si>
  <si>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</si>
  <si>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</si>
  <si>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</si>
  <si>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</si>
  <si>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</si>
  <si>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</si>
  <si>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</si>
  <si>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</si>
  <si>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</si>
  <si>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</si>
  <si>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</si>
  <si>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</si>
  <si>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</si>
  <si>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</si>
  <si>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</si>
  <si>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</si>
  <si>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</si>
  <si>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</si>
  <si>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</si>
  <si>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</si>
  <si>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</si>
  <si>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</si>
  <si>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</si>
  <si>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</si>
  <si>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</si>
  <si>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</si>
  <si>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</si>
  <si>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</si>
  <si>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</si>
  <si>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</si>
  <si>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</si>
  <si>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</si>
  <si>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</si>
  <si>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</si>
  <si>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</si>
  <si>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</si>
  <si>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</si>
  <si>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</si>
  <si>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</si>
  <si>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</si>
  <si>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</si>
  <si>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</si>
  <si>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</si>
  <si>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</si>
  <si>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</si>
  <si>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</si>
  <si>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</si>
  <si>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</si>
  <si>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</si>
  <si>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</si>
  <si>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</si>
  <si>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</si>
  <si>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</si>
  <si>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</si>
  <si>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</si>
  <si>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</si>
  <si>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</si>
  <si>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</si>
  <si>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</si>
  <si>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</si>
  <si>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</si>
  <si>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</si>
  <si>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</si>
  <si>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</si>
  <si>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</si>
  <si>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</si>
  <si>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</si>
  <si>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</si>
  <si>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</si>
  <si>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</si>
  <si>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</si>
  <si>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</si>
  <si>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</si>
  <si>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</si>
  <si>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</si>
  <si>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</si>
  <si>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</si>
  <si>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</si>
  <si>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</si>
  <si>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</si>
  <si>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</si>
  <si>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</si>
  <si>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</si>
  <si>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</si>
  <si>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</si>
  <si>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</si>
  <si>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</si>
  <si>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</si>
  <si>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</si>
  <si>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</si>
  <si>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</si>
  <si>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</si>
  <si>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</si>
  <si>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</si>
  <si>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</si>
  <si>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</si>
  <si>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</si>
  <si>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</si>
  <si>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</si>
  <si>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</si>
  <si>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</si>
  <si>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</si>
  <si>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</si>
  <si>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</si>
  <si>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</si>
  <si>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</si>
  <si>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</si>
  <si>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</si>
  <si>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</si>
  <si>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</si>
  <si>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</si>
  <si>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</si>
  <si>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</si>
  <si>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</si>
  <si>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</si>
  <si>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</si>
  <si>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</si>
  <si>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</si>
  <si>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</si>
  <si>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</si>
  <si>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</si>
  <si>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</si>
  <si>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</si>
  <si>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</si>
  <si>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</si>
  <si>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</si>
  <si>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</si>
  <si>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</si>
  <si>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</si>
  <si>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</si>
  <si>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</si>
  <si>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</si>
  <si>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</si>
  <si>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</si>
  <si>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</si>
  <si>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</si>
  <si>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</si>
  <si>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</si>
  <si>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</si>
  <si>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</si>
  <si>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</si>
  <si>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</si>
  <si>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</si>
  <si>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</si>
  <si>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</si>
  <si>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</si>
  <si>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</si>
  <si>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</si>
  <si>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</si>
  <si>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</si>
  <si>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</si>
  <si>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</si>
  <si>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</si>
  <si>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</si>
  <si>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</si>
  <si>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</si>
  <si>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</si>
  <si>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</si>
  <si>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</si>
  <si>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</si>
  <si>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</si>
  <si>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</si>
  <si>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</si>
  <si>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</si>
  <si>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</si>
  <si>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</si>
  <si>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</si>
  <si>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</si>
  <si>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</si>
  <si>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</si>
  <si>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</si>
  <si>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</si>
  <si>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</si>
  <si>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</si>
  <si>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</si>
  <si>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</si>
  <si>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</si>
  <si>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</si>
  <si>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</si>
  <si>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</si>
  <si>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</si>
  <si>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</si>
  <si>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</si>
  <si>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</si>
  <si>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</si>
  <si>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</si>
  <si>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</si>
  <si>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</si>
  <si>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</si>
  <si>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</si>
  <si>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</si>
  <si>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</si>
  <si>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</si>
  <si>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</si>
  <si>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</si>
  <si>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</si>
  <si>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</si>
  <si>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</si>
  <si>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</si>
  <si>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</si>
  <si>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</si>
  <si>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</si>
  <si>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</si>
  <si>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</si>
  <si>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</si>
  <si>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</si>
  <si>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</si>
  <si>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</si>
  <si>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</si>
  <si>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</si>
  <si>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</si>
  <si>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</si>
  <si>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</si>
  <si>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</si>
  <si>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</si>
  <si>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</si>
  <si>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</si>
  <si>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</si>
  <si>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</si>
  <si>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</si>
  <si>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</si>
  <si>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</si>
  <si>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</si>
  <si>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</si>
  <si>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</si>
  <si>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</si>
  <si>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</si>
  <si>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</si>
  <si>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</si>
  <si>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</si>
  <si>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</si>
  <si>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</si>
  <si>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</si>
  <si>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</si>
  <si>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</si>
  <si>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</si>
  <si>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</si>
  <si>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</si>
  <si>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</si>
  <si>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</si>
  <si>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</si>
  <si>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</si>
  <si>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</si>
  <si>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</si>
  <si>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</si>
  <si>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</si>
  <si>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</si>
  <si>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</si>
  <si>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</si>
  <si>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</si>
  <si>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</si>
  <si>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</si>
  <si>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</si>
  <si>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</si>
  <si>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</si>
  <si>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</si>
  <si>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</si>
  <si>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</si>
  <si>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</si>
  <si>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</si>
  <si>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</si>
  <si>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</si>
  <si>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</si>
  <si>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</si>
  <si>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</si>
  <si>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</si>
  <si>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</si>
  <si>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</si>
  <si>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</si>
  <si>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</si>
  <si>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</si>
  <si>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</si>
  <si>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</si>
  <si>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</si>
  <si>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</si>
  <si>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</si>
  <si>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</si>
  <si>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</si>
  <si>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</si>
  <si>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</si>
  <si>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</si>
  <si>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</si>
  <si>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</si>
  <si>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</si>
  <si>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</si>
  <si>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</si>
  <si>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</si>
  <si>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</si>
  <si>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</si>
  <si>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</si>
  <si>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</si>
  <si>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</si>
  <si>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</si>
  <si>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</si>
  <si>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</si>
  <si>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</si>
  <si>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</si>
  <si>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</si>
  <si>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</si>
  <si>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</si>
  <si>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</si>
  <si>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</si>
  <si>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</si>
  <si>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</si>
  <si>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</si>
  <si>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</si>
  <si>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</si>
  <si>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</si>
  <si>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</si>
  <si>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</si>
  <si>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</si>
  <si>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</si>
  <si>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</si>
  <si>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</si>
  <si>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</si>
  <si>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</si>
  <si>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</si>
  <si>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</si>
  <si>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</si>
  <si>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</si>
  <si>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</si>
  <si>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</si>
  <si>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</si>
  <si>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</si>
  <si>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</si>
  <si>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</si>
  <si>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</si>
  <si>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</si>
  <si>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</si>
  <si>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</si>
  <si>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</si>
  <si>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</si>
  <si>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</si>
  <si>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</si>
  <si>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</si>
  <si>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</si>
  <si>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</si>
  <si>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</si>
  <si>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</si>
  <si>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</si>
  <si>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</si>
  <si>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</si>
  <si>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</si>
  <si>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</si>
  <si>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</si>
  <si>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</si>
  <si>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</si>
  <si>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</si>
  <si>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</si>
  <si>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</si>
  <si>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</si>
  <si>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</si>
  <si>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</si>
  <si>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</si>
  <si>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</si>
  <si>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</si>
  <si>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</si>
  <si>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</si>
  <si>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</si>
  <si>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</si>
  <si>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</si>
  <si>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</si>
  <si>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</si>
  <si>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</si>
  <si>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</si>
  <si>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</si>
  <si>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</si>
  <si>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</si>
  <si>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</si>
  <si>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</si>
  <si>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</si>
  <si>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</si>
  <si>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</si>
  <si>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</si>
  <si>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</si>
  <si>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</si>
  <si>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</si>
  <si>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</si>
  <si>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</si>
  <si>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</si>
  <si>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</si>
  <si>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</si>
  <si>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</si>
  <si>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</si>
  <si>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</si>
  <si>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</si>
  <si>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</si>
  <si>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</si>
  <si>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</si>
  <si>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</si>
  <si>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</si>
  <si>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</si>
  <si>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</si>
  <si>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</si>
  <si>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</si>
  <si>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</si>
  <si>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</si>
  <si>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</si>
  <si>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</si>
  <si>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</si>
  <si>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</si>
  <si>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</si>
  <si>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</si>
  <si>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</si>
  <si>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</si>
  <si>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</si>
  <si>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</si>
  <si>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</si>
  <si>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</si>
  <si>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</si>
  <si>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</si>
  <si>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</si>
  <si>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</si>
  <si>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</si>
  <si>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</si>
  <si>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</si>
  <si>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</si>
  <si>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</si>
  <si>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</si>
  <si>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</si>
  <si>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</si>
  <si>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</si>
  <si>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</si>
  <si>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</si>
  <si>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</si>
  <si>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</si>
  <si>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</si>
  <si>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</si>
  <si>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</si>
  <si>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</si>
  <si>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</si>
  <si>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</si>
  <si>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</si>
  <si>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</si>
  <si>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</si>
  <si>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</si>
  <si>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</si>
  <si>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</si>
  <si>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</si>
  <si>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</si>
  <si>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</si>
  <si>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</si>
  <si>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</si>
  <si>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</si>
  <si>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</si>
  <si>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</si>
  <si>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</si>
  <si>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</si>
  <si>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</si>
  <si>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</si>
  <si>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</si>
  <si>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</si>
  <si>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</si>
  <si>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</si>
  <si>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</si>
  <si>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</si>
  <si>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</si>
  <si>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</si>
  <si>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</si>
  <si>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</si>
  <si>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</si>
  <si>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</si>
  <si>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</si>
  <si>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</si>
  <si>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</si>
  <si>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</si>
  <si>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</si>
  <si>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</si>
  <si>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</si>
  <si>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</si>
  <si>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</si>
  <si>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</si>
  <si>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</si>
  <si>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</si>
  <si>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</si>
  <si>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</si>
  <si>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</si>
  <si>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</si>
  <si>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</si>
  <si>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</si>
  <si>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</si>
  <si>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</si>
  <si>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</si>
  <si>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</si>
  <si>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</si>
  <si>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</si>
  <si>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</si>
  <si>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</si>
  <si>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</si>
  <si>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</si>
  <si>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</si>
  <si>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</si>
  <si>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</si>
  <si>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</si>
  <si>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</si>
  <si>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</si>
  <si>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</si>
  <si>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</si>
  <si>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</si>
  <si>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</si>
  <si>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</si>
  <si>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</si>
  <si>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</si>
  <si>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</si>
  <si>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</si>
  <si>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</si>
  <si>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</si>
  <si>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</si>
  <si>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</si>
  <si>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</si>
  <si>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</si>
  <si>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</si>
  <si>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</si>
  <si>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</si>
  <si>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</si>
  <si>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</si>
  <si>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</si>
  <si>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</si>
  <si>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</si>
  <si>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</si>
  <si>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</si>
  <si>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</si>
  <si>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</si>
  <si>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</si>
  <si>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</si>
  <si>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</si>
  <si>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</si>
  <si>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</si>
  <si>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</si>
  <si>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</si>
  <si>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</si>
  <si>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</si>
  <si>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</si>
  <si>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</si>
  <si>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</si>
  <si>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</si>
  <si>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</si>
  <si>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</si>
  <si>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</si>
  <si>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</si>
  <si>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</si>
  <si>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</si>
  <si>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</si>
  <si>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</si>
  <si>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</si>
  <si>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</si>
  <si>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</si>
  <si>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</si>
  <si>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</si>
  <si>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</si>
  <si>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</si>
  <si>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</si>
  <si>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</si>
  <si>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</si>
  <si>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</si>
  <si>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</si>
  <si>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</si>
  <si>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</si>
  <si>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</si>
  <si>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</si>
  <si>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</si>
  <si>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</si>
  <si>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</si>
  <si>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</si>
  <si>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</si>
  <si>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</si>
  <si>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</si>
  <si>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</si>
  <si>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</si>
  <si>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</si>
  <si>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</si>
  <si>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</si>
  <si>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</si>
  <si>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</si>
  <si>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</si>
  <si>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</si>
  <si>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</si>
  <si>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</si>
  <si>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</si>
  <si>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</si>
  <si>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</si>
  <si>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</si>
  <si>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</si>
  <si>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</si>
  <si>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</si>
  <si>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</si>
  <si>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</si>
  <si>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</si>
  <si>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</si>
  <si>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</si>
  <si>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</si>
  <si>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</si>
  <si>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</si>
  <si>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</si>
  <si>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</si>
  <si>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</si>
  <si>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</si>
  <si>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</si>
  <si>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</si>
  <si>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</si>
  <si>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</si>
  <si>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</si>
  <si>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</si>
  <si>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</si>
  <si>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</si>
  <si>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</si>
  <si>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</si>
  <si>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</si>
  <si>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</si>
  <si>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</si>
  <si>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</si>
  <si>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</si>
  <si>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</si>
  <si>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</si>
  <si>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</si>
  <si>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</si>
  <si>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</si>
  <si>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</si>
  <si>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</si>
  <si>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</si>
  <si>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</si>
  <si>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</si>
  <si>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</si>
  <si>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</si>
  <si>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</si>
  <si>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</si>
  <si>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</si>
  <si>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</si>
  <si>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</si>
  <si>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</si>
  <si>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</si>
  <si>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</si>
  <si>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</si>
  <si>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</si>
  <si>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</si>
  <si>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</si>
  <si>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</si>
  <si>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</si>
  <si>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</si>
  <si>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</si>
  <si>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</si>
  <si>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</si>
  <si>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</si>
  <si>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</si>
  <si>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</si>
  <si>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</si>
  <si>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</si>
  <si>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</si>
  <si>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</si>
  <si>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</si>
  <si>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</si>
  <si>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</si>
  <si>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</si>
  <si>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</si>
  <si>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</si>
  <si>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</si>
  <si>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</si>
  <si>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</si>
  <si>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</si>
  <si>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</si>
  <si>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</si>
  <si>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</si>
  <si>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</si>
  <si>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</si>
  <si>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</si>
  <si>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</si>
  <si>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</si>
  <si>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</si>
  <si>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</si>
  <si>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</si>
  <si>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</si>
  <si>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</si>
  <si>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</si>
  <si>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</si>
  <si>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</si>
  <si>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</si>
  <si>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</si>
  <si>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</si>
  <si>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</si>
  <si>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</si>
  <si>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</si>
  <si>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</si>
  <si>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</si>
  <si>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</si>
  <si>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</si>
  <si>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</si>
  <si>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</si>
  <si>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</si>
  <si>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</si>
  <si>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</si>
  <si>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</si>
  <si>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</si>
  <si>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</si>
  <si>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</si>
  <si>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</si>
  <si>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</si>
  <si>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</si>
  <si>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</si>
  <si>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</si>
  <si>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</si>
  <si>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</si>
  <si>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</si>
  <si>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</si>
  <si>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</si>
  <si>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</si>
  <si>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</si>
  <si>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</si>
  <si>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</si>
  <si>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</si>
  <si>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</si>
  <si>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</si>
  <si>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</si>
  <si>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</si>
  <si>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</si>
  <si>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</si>
  <si>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</si>
  <si>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</si>
  <si>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</si>
  <si>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</si>
  <si>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</si>
  <si>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</si>
  <si>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</si>
  <si>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</si>
  <si>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</si>
  <si>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</si>
  <si>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</si>
  <si>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</si>
  <si>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</si>
  <si>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</si>
  <si>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</si>
  <si>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</si>
  <si>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</si>
  <si>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</si>
  <si>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</si>
  <si>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</si>
  <si>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</si>
  <si>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</si>
  <si>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</si>
  <si>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</si>
  <si>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</si>
  <si>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</si>
  <si>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</si>
  <si>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</si>
  <si>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</si>
  <si>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</si>
  <si>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</si>
  <si>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</si>
  <si>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</si>
  <si>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</si>
  <si>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</si>
  <si>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</si>
  <si>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</si>
  <si>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</si>
  <si>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</si>
  <si>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</si>
  <si>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</si>
  <si>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</si>
  <si>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</si>
  <si>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</si>
  <si>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</si>
  <si>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</si>
  <si>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</si>
  <si>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</si>
  <si>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</si>
  <si>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</si>
  <si>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</si>
  <si>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</si>
  <si>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</si>
  <si>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</si>
  <si>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</si>
  <si>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</si>
  <si>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</si>
  <si>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</si>
  <si>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</si>
  <si>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</si>
  <si>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</si>
  <si>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</si>
  <si>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</si>
  <si>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</si>
  <si>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</si>
  <si>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</si>
  <si>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</si>
  <si>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</si>
  <si>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</si>
  <si>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</si>
  <si>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</si>
  <si>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</si>
  <si>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</si>
  <si>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</si>
  <si>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</si>
  <si>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</si>
  <si>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</si>
  <si>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</si>
  <si>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</si>
  <si>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</si>
  <si>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</si>
  <si>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</si>
  <si>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</si>
  <si>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</si>
  <si>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</si>
  <si>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</si>
  <si>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</si>
  <si>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</si>
  <si>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</si>
  <si>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</si>
  <si>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</si>
  <si>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</si>
  <si>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</si>
  <si>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</si>
  <si>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</si>
  <si>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</si>
  <si>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</si>
  <si>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</si>
  <si>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</si>
  <si>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</si>
  <si>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</si>
  <si>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</si>
  <si>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</si>
  <si>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</si>
  <si>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</si>
  <si>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</si>
  <si>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</si>
  <si>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</si>
  <si>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</si>
  <si>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</si>
  <si>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</si>
  <si>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</si>
  <si>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</si>
  <si>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</si>
  <si>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</si>
  <si>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</si>
  <si>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</si>
  <si>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</si>
  <si>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</si>
  <si>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</si>
  <si>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</si>
  <si>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</si>
  <si>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</si>
  <si>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</si>
  <si>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</si>
  <si>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</si>
  <si>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</si>
  <si>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</si>
  <si>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</si>
  <si>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</si>
  <si>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</si>
  <si>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</si>
  <si>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</si>
  <si>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</si>
  <si>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</si>
  <si>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</si>
  <si>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</si>
  <si>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</si>
  <si>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</si>
  <si>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</si>
  <si>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</si>
  <si>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</si>
  <si>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</si>
  <si>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</si>
  <si>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</si>
  <si>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</si>
  <si>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</si>
  <si>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</si>
  <si>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</si>
  <si>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</si>
  <si>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</si>
  <si>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</si>
  <si>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</si>
  <si>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</si>
  <si>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</si>
  <si>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</si>
  <si>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</si>
  <si>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</si>
  <si>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</si>
  <si>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</si>
  <si>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</si>
  <si>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</si>
  <si>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</si>
  <si>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</si>
  <si>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</si>
  <si>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</si>
  <si>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</si>
  <si>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</si>
  <si>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</si>
  <si>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</si>
  <si>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</si>
  <si>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</si>
  <si>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</si>
  <si>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</si>
  <si>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</si>
  <si>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</si>
  <si>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</si>
  <si>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</si>
  <si>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</si>
  <si>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</si>
  <si>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</si>
  <si>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</si>
  <si>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</si>
  <si>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</si>
  <si>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</si>
  <si>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</si>
  <si>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</si>
  <si>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</si>
  <si>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</si>
  <si>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</si>
  <si>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</si>
  <si>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</si>
  <si>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</si>
  <si>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</si>
  <si>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</si>
  <si>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</si>
  <si>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</si>
  <si>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</si>
  <si>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</si>
  <si>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</si>
  <si>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</si>
  <si>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</si>
  <si>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</si>
  <si>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</si>
  <si>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</si>
  <si>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</si>
  <si>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</si>
  <si>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</si>
  <si>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</si>
  <si>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</si>
  <si>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</si>
  <si>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</si>
  <si>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</si>
  <si>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</si>
  <si>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</si>
  <si>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</si>
  <si>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</si>
  <si>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</si>
  <si>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</si>
  <si>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</si>
  <si>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</si>
  <si>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</si>
  <si>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</si>
  <si>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</si>
  <si>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</si>
  <si>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</si>
  <si>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</si>
  <si>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</si>
  <si>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</si>
  <si>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</si>
  <si>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</si>
  <si>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</si>
  <si>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</si>
  <si>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</si>
  <si>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</si>
  <si>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</si>
  <si>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</si>
  <si>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</si>
  <si>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</si>
  <si>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</si>
  <si>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</si>
  <si>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</si>
  <si>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</si>
  <si>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</si>
  <si>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</si>
  <si>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</si>
  <si>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</si>
  <si>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</si>
  <si>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</si>
  <si>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</si>
  <si>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</si>
  <si>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</si>
  <si>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</si>
  <si>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</si>
  <si>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</si>
  <si>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</si>
  <si>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</si>
  <si>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</si>
  <si>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</si>
  <si>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</si>
  <si>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</si>
  <si>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</si>
  <si>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</si>
  <si>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</si>
  <si>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</si>
  <si>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</si>
  <si>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</si>
  <si>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</si>
  <si>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</si>
  <si>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</si>
  <si>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</si>
  <si>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</si>
  <si>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</si>
  <si>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</si>
  <si>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</si>
  <si>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</si>
  <si>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</si>
  <si>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</si>
  <si>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</si>
  <si>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</si>
  <si>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</si>
  <si>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</si>
  <si>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</si>
  <si>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</si>
  <si>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</si>
  <si>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</si>
  <si>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</si>
  <si>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</si>
  <si>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</si>
  <si>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</si>
  <si>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</si>
  <si>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</si>
  <si>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</si>
  <si>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</si>
  <si>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</si>
  <si>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</si>
  <si>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</si>
  <si>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</si>
  <si>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</si>
  <si>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</si>
  <si>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</si>
  <si>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</si>
  <si>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</si>
  <si>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</si>
  <si>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</si>
  <si>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</si>
  <si>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</si>
  <si>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</si>
  <si>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</si>
  <si>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</si>
  <si>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</si>
  <si>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</si>
  <si>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</si>
  <si>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</si>
  <si>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</si>
  <si>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</si>
  <si>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</si>
  <si>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</si>
  <si>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</si>
  <si>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</si>
  <si>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</si>
  <si>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</si>
  <si>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</si>
  <si>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</si>
  <si>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</si>
  <si>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</si>
  <si>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</si>
  <si>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</si>
  <si>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</si>
  <si>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</si>
  <si>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</si>
  <si>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</si>
  <si>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</si>
  <si>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</si>
  <si>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</si>
  <si>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</si>
  <si>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</si>
  <si>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</si>
  <si>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</si>
  <si>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</si>
  <si>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</si>
  <si>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</si>
  <si>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</si>
  <si>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</si>
  <si>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</si>
  <si>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</si>
  <si>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</si>
  <si>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</si>
  <si>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</si>
  <si>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</si>
  <si>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</si>
  <si>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</si>
  <si>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</si>
  <si>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</si>
  <si>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</si>
  <si>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</si>
  <si>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</si>
  <si>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</si>
  <si>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</si>
  <si>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</si>
  <si>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</si>
  <si>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</si>
  <si>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</si>
  <si>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</si>
  <si>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</si>
  <si>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</si>
  <si>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</si>
  <si>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</si>
  <si>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</si>
  <si>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</si>
  <si>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</si>
  <si>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</si>
  <si>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</si>
  <si>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</si>
  <si>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</si>
  <si>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</si>
  <si>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</si>
  <si>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</si>
  <si>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</si>
  <si>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</si>
  <si>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</si>
  <si>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</si>
  <si>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</si>
  <si>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</si>
  <si>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</si>
  <si>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</si>
  <si>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</si>
  <si>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</si>
  <si>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</si>
  <si>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</si>
  <si>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</si>
  <si>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</si>
  <si>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</si>
  <si>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</si>
  <si>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</si>
  <si>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</si>
  <si>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</si>
  <si>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</si>
  <si>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</si>
  <si>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</si>
  <si>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</si>
  <si>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</si>
  <si>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</si>
  <si>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</si>
  <si>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</si>
  <si>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</si>
  <si>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</si>
  <si>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</si>
  <si>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</si>
  <si>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</si>
  <si>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</si>
  <si>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</si>
  <si>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</si>
  <si>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</si>
  <si>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</si>
  <si>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</si>
  <si>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</si>
  <si>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</si>
  <si>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</si>
  <si>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</si>
  <si>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</si>
  <si>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</si>
  <si>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</si>
  <si>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</si>
  <si>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</si>
  <si>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</si>
  <si>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</si>
  <si>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</si>
  <si>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</si>
  <si>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</si>
  <si>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</si>
  <si>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</si>
  <si>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</si>
  <si>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</si>
  <si>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</si>
  <si>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</si>
  <si>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</si>
  <si>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</si>
  <si>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</si>
  <si>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</si>
  <si>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</si>
  <si>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</si>
  <si>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</si>
  <si>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</si>
  <si>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</si>
  <si>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</si>
  <si>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</si>
  <si>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</si>
  <si>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</si>
  <si>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</si>
  <si>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</si>
  <si>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</si>
  <si>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</si>
  <si>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</si>
  <si>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</si>
  <si>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</si>
  <si>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</si>
  <si>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</si>
  <si>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</si>
  <si>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</si>
  <si>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</si>
  <si>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</si>
  <si>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</si>
  <si>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</si>
  <si>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</si>
  <si>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</si>
  <si>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</si>
  <si>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</si>
  <si>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</si>
  <si>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</si>
  <si>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</si>
  <si>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</si>
  <si>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</si>
  <si>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</si>
  <si>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</si>
  <si>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</si>
  <si>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</si>
  <si>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</si>
  <si>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</si>
  <si>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</si>
  <si>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</si>
  <si>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</si>
  <si>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</si>
  <si>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</si>
  <si>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</si>
  <si>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</si>
  <si>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</si>
  <si>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</si>
  <si>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</si>
  <si>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</si>
  <si>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</si>
  <si>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</si>
  <si>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</si>
  <si>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</si>
  <si>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</si>
  <si>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</si>
  <si>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</si>
  <si>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</si>
  <si>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</si>
  <si>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</si>
  <si>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</si>
  <si>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</si>
  <si>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</si>
  <si>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</si>
  <si>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</si>
  <si>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</si>
  <si>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</si>
  <si>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</si>
  <si>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</si>
  <si>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</si>
  <si>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</si>
  <si>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</si>
  <si>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</si>
  <si>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</si>
  <si>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</si>
  <si>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</si>
  <si>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</si>
  <si>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</si>
  <si>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</si>
  <si>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</si>
  <si>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</si>
  <si>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</si>
  <si>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</si>
  <si>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</si>
  <si>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</si>
  <si>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</si>
  <si>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</si>
  <si>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</si>
  <si>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</si>
  <si>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</si>
  <si>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</si>
  <si>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</si>
  <si>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</si>
  <si>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</si>
  <si>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</si>
  <si>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</si>
  <si>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</si>
  <si>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</si>
  <si>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</si>
  <si>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</si>
  <si>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</si>
  <si>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</si>
  <si>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</si>
  <si>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</si>
  <si>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</si>
  <si>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</si>
  <si>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</si>
  <si>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</si>
  <si>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</si>
  <si>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</si>
  <si>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</si>
  <si>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</si>
  <si>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</si>
  <si>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</si>
  <si>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</si>
  <si>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</si>
  <si>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</si>
  <si>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</si>
  <si>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</si>
  <si>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</si>
  <si>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</si>
  <si>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</si>
  <si>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</si>
  <si>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</si>
  <si>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</si>
  <si>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</si>
  <si>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</si>
  <si>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</si>
  <si>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</si>
  <si>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</si>
  <si>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</si>
  <si>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</si>
  <si>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</si>
  <si>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</si>
  <si>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</si>
  <si>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</si>
  <si>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</si>
  <si>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</si>
  <si>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</si>
  <si>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</si>
  <si>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</si>
  <si>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</si>
  <si>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</si>
  <si>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</si>
  <si>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</si>
  <si>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</si>
  <si>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</si>
  <si>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</si>
  <si>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</si>
  <si>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</si>
  <si>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</si>
  <si>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</si>
  <si>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</si>
  <si>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</si>
  <si>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</si>
  <si>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</si>
  <si>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</si>
  <si>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</si>
  <si>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</si>
  <si>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</si>
  <si>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</si>
  <si>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</si>
  <si>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</si>
  <si>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</si>
  <si>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</si>
  <si>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</si>
  <si>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</si>
  <si>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</si>
  <si>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</si>
  <si>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</si>
  <si>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</si>
  <si>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</si>
  <si>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</si>
  <si>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</si>
  <si>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</si>
  <si>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</si>
  <si>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</si>
  <si>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</si>
  <si>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</si>
  <si>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</si>
  <si>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</si>
  <si>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</si>
  <si>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</si>
  <si>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</si>
  <si>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</si>
  <si>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</si>
  <si>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</si>
  <si>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</si>
  <si>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</si>
  <si>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</si>
  <si>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</si>
  <si>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</si>
  <si>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</si>
  <si>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</si>
  <si>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</si>
  <si>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</si>
  <si>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</si>
  <si>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</si>
  <si>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</si>
  <si>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</si>
  <si>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</si>
  <si>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</si>
  <si>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</si>
  <si>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</si>
  <si>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</si>
  <si>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</si>
  <si>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</si>
  <si>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</si>
  <si>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</si>
  <si>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</si>
  <si>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</si>
  <si>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</si>
  <si>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</si>
  <si>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</si>
  <si>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</si>
  <si>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</si>
  <si>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</si>
  <si>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</si>
  <si>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</si>
  <si>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</si>
  <si>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</si>
  <si>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</si>
  <si>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</si>
  <si>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</si>
  <si>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</si>
  <si>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</si>
  <si>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</si>
  <si>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</si>
  <si>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</si>
  <si>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</si>
  <si>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</si>
  <si>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</si>
  <si>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</si>
  <si>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</si>
  <si>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</si>
  <si>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</si>
  <si>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</si>
  <si>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</si>
  <si>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</si>
  <si>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</si>
  <si>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</si>
  <si>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</si>
  <si>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</si>
  <si>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</si>
  <si>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</si>
  <si>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</si>
  <si>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</si>
  <si>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</si>
  <si>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</si>
  <si>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</si>
  <si>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</si>
  <si>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</si>
  <si>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</si>
  <si>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</si>
  <si>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</si>
  <si>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</si>
  <si>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</si>
  <si>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</si>
  <si>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</si>
  <si>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</si>
  <si>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</si>
  <si>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</si>
  <si>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</si>
  <si>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</si>
  <si>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</si>
  <si>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</si>
  <si>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</si>
  <si>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</si>
  <si>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</si>
  <si>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</si>
  <si>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</si>
  <si>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</si>
  <si>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</si>
  <si>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</si>
  <si>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</si>
  <si>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</si>
  <si>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</si>
  <si>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</si>
  <si>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</si>
  <si>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</si>
  <si>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</si>
  <si>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</si>
  <si>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</si>
  <si>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</si>
  <si>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</si>
  <si>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</si>
  <si>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</si>
  <si>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</si>
  <si>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</si>
  <si>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</si>
  <si>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</si>
  <si>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</si>
  <si>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</si>
  <si>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</si>
  <si>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</si>
  <si>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</si>
  <si>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</si>
  <si>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</si>
  <si>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</si>
  <si>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</si>
  <si>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</si>
  <si>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</si>
  <si>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</si>
  <si>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</si>
  <si>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</si>
  <si>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</si>
  <si>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</si>
  <si>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</si>
  <si>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</si>
  <si>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</si>
  <si>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</si>
  <si>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</si>
  <si>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</si>
  <si>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</si>
  <si>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</si>
  <si>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</si>
  <si>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</si>
  <si>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</si>
  <si>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</si>
  <si>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</si>
  <si>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</si>
  <si>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</si>
  <si>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</si>
  <si>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</si>
  <si>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</si>
  <si>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</si>
  <si>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</si>
  <si>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</si>
  <si>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</si>
  <si>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</si>
  <si>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</si>
  <si>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</si>
  <si>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</si>
  <si>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</si>
  <si>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</si>
  <si>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</si>
  <si>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</si>
  <si>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</si>
  <si>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</si>
  <si>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</si>
  <si>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</si>
  <si>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</si>
  <si>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</si>
  <si>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</si>
  <si>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</si>
  <si>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</si>
  <si>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</si>
  <si>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</si>
  <si>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</si>
  <si>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</si>
  <si>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</si>
  <si>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</si>
  <si>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</si>
  <si>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</si>
  <si>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</si>
  <si>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</si>
  <si>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</si>
  <si>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</si>
  <si>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</si>
  <si>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</si>
  <si>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</si>
  <si>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</si>
  <si>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</si>
  <si>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</si>
  <si>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</si>
  <si>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</si>
  <si>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</si>
  <si>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</si>
  <si>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</si>
  <si>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</si>
  <si>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</si>
  <si>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</si>
  <si>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</si>
  <si>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</si>
  <si>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</si>
  <si>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</si>
  <si>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</si>
  <si>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</si>
  <si>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</si>
  <si>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</si>
  <si>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</si>
  <si>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</si>
  <si>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</si>
  <si>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</si>
  <si>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</si>
  <si>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</si>
  <si>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</si>
  <si>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</si>
  <si>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</si>
  <si>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</si>
  <si>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</si>
  <si>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</si>
  <si>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</si>
  <si>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</si>
  <si>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</si>
  <si>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</si>
  <si>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</si>
  <si>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</si>
  <si>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</si>
  <si>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</si>
  <si>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</si>
  <si>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</si>
  <si>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</si>
  <si>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</si>
  <si>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</si>
  <si>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</si>
  <si>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</si>
  <si>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</si>
  <si>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</si>
  <si>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</si>
  <si>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</si>
  <si>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</si>
  <si>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</si>
  <si>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</si>
  <si>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</si>
  <si>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</si>
  <si>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</si>
  <si>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</si>
  <si>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</si>
  <si>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</si>
  <si>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</si>
  <si>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</si>
  <si>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</si>
  <si>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</si>
  <si>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</si>
  <si>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</si>
  <si>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</si>
  <si>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</si>
  <si>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</si>
  <si>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</si>
  <si>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</si>
  <si>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</si>
  <si>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</si>
  <si>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</si>
  <si>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</si>
  <si>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</si>
  <si>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</si>
  <si>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</si>
  <si>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</si>
  <si>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</si>
  <si>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</si>
  <si>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</si>
  <si>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</si>
  <si>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</si>
  <si>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</si>
  <si>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</si>
  <si>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</si>
  <si>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</si>
  <si>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</si>
  <si>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</si>
  <si>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</si>
  <si>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</si>
  <si>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</si>
  <si>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</si>
  <si>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</si>
  <si>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</si>
  <si>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</si>
  <si>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</si>
  <si>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</si>
  <si>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</si>
  <si>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</si>
  <si>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</si>
  <si>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</si>
  <si>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</si>
  <si>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</si>
  <si>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</si>
  <si>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</si>
  <si>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</si>
  <si>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</si>
  <si>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</si>
  <si>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</si>
  <si>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</si>
  <si>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</si>
  <si>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</si>
  <si>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</si>
  <si>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</si>
  <si>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</si>
  <si>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</si>
  <si>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</si>
  <si>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</si>
  <si>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</si>
  <si>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</si>
  <si>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</si>
  <si>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</si>
  <si>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</si>
  <si>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</si>
  <si>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</si>
  <si>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</si>
  <si>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</si>
  <si>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</si>
  <si>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</si>
  <si>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</si>
  <si>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</si>
  <si>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</si>
  <si>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</si>
  <si>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</si>
  <si>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</si>
  <si>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</si>
  <si>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</si>
  <si>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</si>
  <si>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</si>
  <si>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</si>
  <si>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</si>
  <si>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</si>
  <si>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</si>
  <si>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</si>
  <si>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</si>
  <si>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</si>
  <si>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</si>
  <si>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</si>
  <si>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</si>
  <si>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</si>
  <si>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</si>
  <si>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</si>
  <si>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</si>
  <si>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</si>
  <si>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</si>
  <si>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</si>
  <si>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</si>
  <si>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</si>
  <si>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</si>
  <si>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</si>
  <si>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</si>
  <si>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</si>
  <si>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</si>
  <si>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</si>
  <si>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</si>
  <si>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</si>
  <si>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</si>
  <si>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</si>
  <si>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</si>
  <si>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</si>
  <si>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</si>
  <si>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</si>
  <si>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</si>
  <si>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</si>
  <si>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</si>
  <si>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</si>
  <si>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</si>
  <si>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</si>
  <si>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</si>
  <si>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</si>
  <si>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</si>
  <si>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</si>
  <si>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</si>
  <si>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</si>
  <si>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</si>
  <si>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</si>
  <si>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</si>
  <si>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</si>
  <si>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</si>
  <si>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</si>
  <si>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</si>
  <si>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</si>
  <si>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</si>
  <si>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</si>
  <si>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</si>
  <si>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</si>
  <si>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</si>
  <si>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</si>
  <si>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</si>
  <si>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</si>
  <si>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</si>
  <si>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</si>
  <si>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</si>
  <si>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</si>
  <si>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</si>
  <si>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</si>
  <si>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</si>
  <si>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</si>
  <si>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</si>
  <si>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</si>
  <si>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</si>
  <si>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</si>
  <si>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</si>
  <si>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</si>
  <si>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</si>
  <si>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</si>
  <si>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</si>
  <si>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</si>
  <si>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</si>
  <si>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</si>
  <si>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</si>
  <si>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</si>
  <si>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</si>
  <si>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</si>
  <si>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</si>
  <si>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</si>
  <si>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</si>
  <si>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</si>
  <si>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</si>
  <si>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</si>
  <si>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</si>
  <si>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</si>
  <si>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</si>
  <si>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</si>
  <si>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</si>
  <si>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</si>
  <si>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</si>
  <si>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</si>
  <si>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</si>
  <si>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</si>
  <si>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</si>
  <si>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</si>
  <si>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</si>
  <si>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</si>
  <si>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</si>
  <si>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</si>
  <si>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</si>
  <si>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</si>
  <si>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</si>
  <si>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</si>
  <si>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</si>
  <si>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</si>
  <si>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</si>
  <si>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</si>
  <si>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</si>
  <si>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</si>
  <si>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</si>
  <si>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</si>
  <si>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</si>
  <si>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</si>
  <si>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</si>
  <si>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</si>
  <si>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</si>
  <si>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</si>
  <si>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</si>
  <si>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</si>
  <si>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</si>
  <si>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</si>
  <si>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</si>
  <si>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</si>
  <si>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</si>
  <si>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</si>
  <si>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</si>
  <si>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</si>
  <si>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</si>
  <si>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</si>
  <si>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</si>
  <si>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</si>
  <si>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</si>
  <si>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</si>
  <si>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</si>
  <si>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</si>
  <si>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</si>
  <si>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</si>
  <si>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</si>
  <si>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</si>
  <si>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</si>
  <si>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</si>
  <si>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</si>
  <si>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</si>
  <si>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</si>
  <si>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</si>
  <si>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</si>
  <si>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</si>
  <si>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</si>
  <si>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</si>
  <si>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</si>
  <si>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</si>
  <si>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</si>
  <si>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</si>
  <si>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</si>
  <si>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</si>
  <si>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</si>
  <si>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</si>
  <si>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</si>
  <si>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</si>
  <si>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</si>
  <si>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</si>
  <si>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</si>
  <si>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</si>
  <si>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</si>
  <si>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</si>
  <si>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</si>
  <si>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</si>
  <si>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</si>
  <si>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</si>
  <si>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</si>
  <si>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</si>
  <si>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</si>
  <si>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</si>
  <si>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</si>
  <si>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</si>
  <si>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</si>
  <si>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</si>
  <si>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</si>
  <si>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</si>
  <si>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</si>
  <si>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</si>
  <si>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</si>
  <si>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</si>
  <si>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</si>
  <si>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</si>
  <si>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</si>
  <si>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</si>
  <si>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</si>
  <si>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</si>
  <si>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</si>
  <si>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</si>
  <si>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</si>
  <si>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</si>
  <si>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</si>
  <si>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</si>
  <si>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</si>
  <si>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</si>
  <si>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</si>
  <si>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</si>
  <si>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</si>
  <si>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</si>
  <si>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</si>
  <si>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</si>
  <si>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</si>
  <si>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</si>
  <si>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</si>
  <si>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</si>
  <si>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</si>
  <si>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</si>
  <si>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</si>
  <si>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</si>
  <si>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</si>
  <si>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</si>
  <si>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</si>
  <si>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</si>
  <si>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</si>
  <si>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</si>
  <si>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</si>
  <si>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</si>
  <si>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</si>
  <si>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</si>
  <si>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</si>
  <si>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</si>
  <si>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</si>
  <si>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</si>
  <si>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</si>
  <si>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</si>
  <si>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</si>
  <si>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</si>
  <si>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</si>
  <si>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</si>
  <si>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</si>
  <si>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</si>
  <si>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</si>
  <si>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</si>
  <si>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</si>
  <si>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</si>
  <si>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</si>
  <si>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</si>
  <si>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</si>
  <si>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</si>
  <si>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</si>
  <si>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</si>
  <si>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</si>
  <si>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</si>
  <si>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</si>
  <si>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</si>
  <si>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</si>
  <si>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</si>
  <si>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</si>
  <si>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</si>
  <si>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</si>
  <si>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</si>
  <si>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</si>
  <si>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</si>
  <si>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</si>
  <si>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</si>
  <si>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</si>
  <si>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</si>
  <si>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</si>
  <si>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</si>
  <si>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</si>
  <si>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</si>
  <si>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</si>
  <si>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</si>
  <si>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</si>
  <si>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</si>
  <si>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</si>
  <si>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</si>
  <si>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</si>
  <si>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</si>
  <si>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</si>
  <si>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</si>
  <si>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</si>
  <si>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</si>
  <si>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</si>
  <si>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</si>
  <si>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</si>
  <si>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</si>
  <si>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</si>
  <si>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</si>
  <si>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</si>
  <si>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</si>
  <si>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</si>
  <si>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</si>
  <si>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</si>
  <si>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</si>
  <si>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</si>
  <si>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</si>
  <si>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</si>
  <si>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</si>
  <si>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</si>
  <si>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</si>
  <si>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</si>
  <si>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</si>
  <si>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</si>
  <si>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</si>
  <si>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</si>
  <si>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</si>
  <si>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</si>
  <si>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</si>
  <si>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</si>
  <si>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</si>
  <si>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</si>
  <si>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</si>
  <si>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</si>
  <si>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</si>
  <si>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</si>
  <si>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</si>
  <si>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</si>
  <si>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</si>
  <si>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</si>
  <si>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</si>
  <si>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</si>
  <si>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</si>
  <si>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</si>
  <si>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</si>
  <si>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</si>
  <si>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</si>
  <si>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</si>
  <si>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</si>
  <si>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</si>
  <si>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</si>
  <si>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</si>
  <si>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</si>
  <si>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</si>
  <si>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</si>
  <si>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</si>
  <si>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</si>
  <si>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</si>
  <si>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</si>
  <si>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</si>
  <si>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</si>
  <si>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</si>
  <si>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</si>
  <si>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</si>
  <si>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</si>
  <si>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</si>
  <si>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</si>
  <si>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</si>
  <si>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</si>
  <si>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</si>
  <si>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</si>
  <si>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</si>
  <si>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</si>
  <si>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</si>
  <si>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</si>
  <si>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</si>
  <si>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</si>
  <si>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</si>
  <si>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</si>
  <si>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</si>
  <si>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</si>
  <si>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</si>
  <si>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</si>
  <si>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</si>
  <si>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</si>
  <si>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</si>
  <si>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</si>
  <si>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</si>
  <si>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</si>
  <si>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</si>
  <si>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</si>
  <si>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</si>
  <si>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</si>
  <si>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</si>
  <si>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</si>
  <si>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</si>
  <si>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</si>
  <si>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</si>
  <si>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</si>
  <si>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</si>
  <si>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</si>
  <si>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</si>
  <si>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</si>
  <si>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</si>
  <si>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</si>
  <si>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</si>
  <si>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</si>
  <si>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</si>
  <si>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</si>
  <si>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</si>
  <si>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</si>
  <si>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</si>
  <si>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</si>
  <si>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</si>
  <si>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</si>
  <si>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</si>
  <si>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</si>
  <si>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</si>
  <si>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</si>
  <si>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</si>
  <si>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</si>
  <si>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</si>
  <si>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</si>
  <si>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</si>
  <si>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</si>
  <si>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</si>
  <si>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</si>
  <si>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</si>
  <si>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</si>
  <si>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</si>
  <si>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</si>
  <si>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</si>
  <si>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</si>
  <si>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</si>
  <si>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</si>
  <si>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</si>
  <si>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</si>
  <si>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</si>
  <si>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</si>
  <si>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</si>
  <si>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</si>
  <si>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</si>
  <si>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</si>
  <si>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</si>
  <si>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</si>
  <si>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</si>
  <si>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</si>
  <si>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</si>
  <si>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</si>
  <si>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</si>
  <si>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</si>
  <si>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</si>
  <si>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</si>
  <si>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</si>
  <si>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</si>
  <si>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</si>
  <si>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</si>
  <si>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</si>
  <si>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</si>
  <si>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</si>
  <si>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</si>
  <si>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</si>
  <si>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</si>
  <si>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</si>
  <si>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</si>
  <si>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</si>
  <si>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</si>
  <si>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</si>
  <si>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</si>
  <si>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</si>
  <si>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</si>
  <si>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</si>
  <si>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</si>
  <si>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</si>
  <si>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</si>
  <si>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</si>
  <si>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</si>
  <si>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</si>
  <si>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</si>
  <si>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</si>
  <si>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</si>
  <si>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</si>
  <si>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</si>
  <si>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</si>
  <si>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</si>
  <si>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</si>
  <si>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</si>
  <si>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</si>
  <si>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</si>
  <si>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</si>
  <si>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</si>
  <si>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</si>
  <si>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</si>
  <si>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</si>
  <si>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</si>
  <si>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</si>
  <si>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</si>
  <si>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</si>
  <si>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</si>
  <si>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</si>
  <si>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</si>
  <si>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</si>
  <si>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</si>
  <si>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</si>
  <si>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</si>
  <si>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</si>
  <si>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</si>
  <si>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</si>
  <si>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</si>
  <si>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</si>
  <si>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</si>
  <si>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</si>
  <si>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</si>
  <si>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</si>
  <si>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</si>
  <si>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</si>
  <si>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</si>
  <si>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</si>
  <si>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</si>
  <si>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</si>
  <si>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</si>
  <si>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</si>
  <si>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</si>
  <si>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</si>
  <si>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</si>
  <si>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</si>
  <si>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</si>
  <si>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</si>
  <si>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</si>
  <si>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</si>
  <si>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</si>
  <si>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</si>
  <si>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</si>
  <si>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</si>
  <si>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</si>
  <si>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</si>
  <si>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</si>
  <si>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</si>
  <si>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</si>
  <si>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</si>
  <si>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</si>
  <si>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</si>
  <si>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</si>
  <si>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</si>
  <si>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</si>
  <si>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</si>
  <si>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</si>
  <si>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</si>
  <si>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</si>
  <si>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</si>
  <si>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</si>
  <si>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</si>
  <si>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</si>
  <si>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</si>
  <si>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</si>
  <si>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</si>
  <si>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</si>
  <si>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</si>
  <si>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</si>
  <si>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</si>
  <si>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</si>
  <si>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</si>
  <si>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</si>
  <si>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</si>
  <si>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</si>
  <si>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</si>
  <si>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</si>
  <si>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</si>
  <si>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</si>
  <si>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</si>
  <si>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</si>
  <si>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</si>
  <si>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</si>
  <si>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</si>
  <si>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</si>
  <si>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</si>
  <si>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</si>
  <si>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</si>
  <si>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</si>
  <si>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</si>
  <si>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</si>
  <si>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</si>
  <si>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</si>
  <si>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</si>
  <si>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</si>
  <si>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</si>
  <si>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</si>
  <si>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</si>
  <si>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</si>
  <si>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</si>
  <si>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</si>
  <si>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</si>
  <si>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</si>
  <si>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</si>
  <si>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</si>
  <si>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</si>
  <si>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</si>
  <si>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</si>
  <si>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</si>
  <si>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</si>
  <si>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</si>
  <si>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</si>
  <si>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</si>
  <si>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</si>
  <si>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</si>
  <si>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</si>
  <si>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</si>
  <si>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</si>
  <si>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</si>
  <si>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</si>
  <si>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</si>
  <si>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</si>
  <si>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</si>
  <si>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</si>
  <si>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</si>
  <si>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</si>
  <si>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</si>
  <si>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</si>
  <si>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</si>
  <si>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</si>
  <si>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</si>
  <si>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</si>
  <si>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</si>
  <si>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</si>
  <si>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</si>
  <si>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</si>
  <si>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</si>
  <si>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</si>
  <si>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</si>
  <si>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</si>
  <si>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</si>
  <si>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</si>
  <si>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</si>
  <si>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</si>
  <si>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</si>
  <si>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</si>
  <si>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</si>
  <si>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</si>
  <si>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</si>
  <si>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</si>
  <si>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</si>
  <si>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</si>
  <si>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</si>
  <si>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</si>
  <si>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</si>
  <si>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</si>
  <si>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</si>
  <si>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</si>
  <si>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</si>
  <si>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</si>
  <si>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</si>
  <si>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</si>
  <si>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</si>
  <si>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</si>
  <si>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</si>
  <si>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</si>
  <si>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</si>
  <si>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</si>
  <si>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</si>
  <si>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</si>
  <si>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</si>
  <si>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</si>
  <si>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</si>
  <si>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</si>
  <si>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</si>
  <si>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</si>
  <si>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</si>
  <si>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</si>
  <si>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</si>
  <si>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</si>
  <si>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</si>
  <si>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</si>
  <si>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</si>
  <si>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</si>
  <si>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</si>
  <si>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</si>
  <si>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</si>
  <si>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</si>
  <si>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</si>
  <si>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</si>
  <si>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</si>
  <si>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</si>
  <si>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</si>
  <si>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</si>
  <si>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</si>
  <si>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</si>
  <si>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</si>
  <si>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</si>
  <si>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</si>
  <si>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</si>
  <si>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</si>
  <si>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</si>
  <si>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</si>
  <si>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</si>
  <si>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</si>
  <si>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</si>
  <si>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</si>
  <si>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</si>
  <si>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</si>
  <si>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</si>
  <si>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</si>
  <si>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</si>
  <si>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</si>
  <si>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</si>
  <si>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</si>
  <si>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</si>
  <si>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</si>
  <si>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</si>
  <si>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</si>
  <si>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</si>
  <si>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</si>
  <si>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</si>
  <si>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</si>
  <si>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</si>
  <si>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</si>
  <si>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</si>
  <si>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</si>
  <si>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</si>
  <si>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</si>
  <si>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</si>
  <si>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</si>
  <si>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</si>
  <si>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</si>
  <si>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</si>
  <si>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</si>
  <si>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</si>
  <si>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</si>
  <si>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</si>
  <si>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</si>
  <si>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</si>
  <si>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</si>
  <si>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</si>
  <si>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</si>
  <si>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</si>
  <si>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</si>
  <si>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</si>
  <si>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</si>
  <si>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</si>
  <si>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</si>
  <si>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</si>
  <si>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</si>
  <si>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</si>
  <si>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</si>
  <si>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</si>
  <si>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</si>
  <si>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</si>
  <si>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</si>
  <si>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</si>
  <si>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</si>
  <si>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</si>
  <si>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</si>
  <si>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</si>
  <si>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</si>
  <si>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</si>
  <si>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</si>
  <si>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</si>
  <si>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</si>
  <si>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</si>
  <si>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</si>
  <si>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</si>
  <si>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</si>
  <si>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</si>
  <si>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</si>
  <si>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</si>
  <si>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</si>
  <si>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</si>
  <si>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</si>
  <si>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</si>
  <si>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</si>
  <si>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</si>
  <si>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</si>
  <si>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</si>
  <si>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</si>
  <si>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</si>
  <si>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</si>
  <si>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</si>
  <si>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</si>
  <si>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</si>
  <si>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</si>
  <si>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</si>
  <si>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</si>
  <si>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</si>
  <si>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</si>
  <si>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</si>
  <si>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</si>
  <si>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</si>
  <si>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</si>
  <si>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</si>
  <si>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</si>
  <si>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</si>
  <si>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</si>
  <si>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</si>
  <si>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</si>
  <si>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</si>
  <si>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</si>
  <si>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</si>
  <si>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</si>
  <si>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</si>
  <si>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</si>
  <si>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</si>
  <si>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</si>
  <si>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</si>
  <si>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</si>
  <si>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</si>
  <si>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</si>
  <si>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</si>
  <si>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</si>
  <si>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</si>
  <si>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</si>
  <si>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</si>
  <si>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</si>
  <si>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</si>
  <si>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</si>
  <si>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</si>
  <si>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</si>
  <si>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</si>
  <si>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</si>
  <si>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</si>
  <si>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</si>
  <si>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</si>
  <si>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</si>
  <si>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</si>
  <si>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</si>
  <si>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</si>
  <si>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</si>
  <si>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</si>
  <si>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</si>
  <si>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</si>
  <si>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</si>
  <si>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</si>
  <si>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</si>
  <si>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</si>
  <si>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</si>
  <si>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</si>
  <si>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</si>
  <si>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</si>
  <si>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</si>
  <si>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</si>
  <si>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</si>
  <si>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</si>
  <si>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</si>
  <si>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</si>
  <si>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</si>
  <si>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</si>
  <si>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</si>
  <si>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</si>
  <si>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</si>
  <si>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</si>
  <si>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</si>
  <si>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</si>
  <si>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</si>
  <si>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</si>
  <si>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</si>
  <si>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</si>
  <si>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</si>
  <si>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</si>
  <si>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</si>
  <si>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</si>
  <si>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</si>
  <si>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</si>
  <si>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</si>
  <si>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</si>
  <si>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</si>
  <si>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</si>
  <si>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</si>
  <si>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</si>
  <si>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</si>
  <si>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</si>
  <si>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</si>
  <si>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</si>
  <si>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</si>
  <si>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</si>
  <si>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</si>
  <si>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</si>
  <si>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</si>
  <si>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</si>
  <si>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</si>
  <si>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</si>
  <si>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</si>
  <si>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</si>
  <si>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</si>
  <si>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</si>
  <si>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</si>
  <si>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</si>
  <si>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</si>
  <si>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</si>
  <si>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</si>
  <si>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</si>
  <si>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</si>
  <si>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</si>
  <si>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</si>
  <si>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</si>
  <si>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</si>
  <si>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</si>
  <si>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</si>
  <si>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</si>
  <si>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</si>
  <si>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</si>
  <si>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</si>
  <si>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</si>
  <si>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</si>
  <si>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</si>
  <si>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</si>
  <si>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</si>
  <si>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</si>
  <si>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</si>
  <si>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</si>
  <si>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</si>
  <si>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</si>
  <si>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</si>
  <si>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</si>
  <si>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</si>
  <si>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</si>
  <si>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</si>
  <si>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</si>
  <si>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</si>
  <si>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</si>
  <si>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</si>
  <si>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</si>
  <si>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</si>
  <si>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</si>
  <si>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</si>
  <si>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</si>
  <si>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</si>
  <si>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</si>
  <si>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</si>
  <si>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</si>
  <si>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</si>
  <si>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</si>
  <si>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</si>
  <si>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</si>
  <si>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</si>
  <si>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</si>
  <si>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</si>
  <si>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</si>
  <si>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</si>
  <si>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</si>
  <si>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</si>
  <si>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</si>
  <si>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</si>
  <si>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</si>
  <si>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</si>
  <si>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</si>
  <si>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</si>
  <si>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</si>
  <si>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</si>
  <si>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</si>
  <si>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</si>
  <si>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</si>
  <si>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</si>
  <si>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</si>
  <si>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</si>
  <si>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</si>
  <si>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</si>
  <si>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</si>
  <si>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</si>
  <si>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</si>
  <si>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</si>
  <si>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</si>
  <si>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</si>
  <si>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</si>
  <si>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</si>
  <si>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</si>
  <si>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</si>
  <si>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</si>
  <si>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</si>
  <si>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</si>
  <si>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</si>
  <si>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</si>
  <si>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</si>
  <si>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</si>
  <si>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</si>
  <si>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</si>
  <si>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</si>
  <si>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</si>
  <si>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</si>
  <si>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</si>
  <si>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</si>
  <si>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</si>
  <si>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</si>
  <si>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</si>
  <si>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</si>
  <si>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</si>
  <si>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</si>
  <si>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</si>
  <si>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</si>
  <si>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</si>
  <si>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</si>
  <si>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</si>
  <si>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</si>
  <si>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</si>
  <si>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</si>
  <si>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</si>
  <si>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</si>
  <si>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</si>
  <si>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</si>
  <si>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</si>
  <si>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</si>
  <si>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</si>
  <si>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</si>
  <si>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</si>
  <si>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</si>
  <si>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</si>
  <si>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</si>
  <si>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</si>
  <si>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</si>
  <si>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</si>
  <si>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</si>
  <si>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</si>
  <si>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</si>
  <si>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</si>
  <si>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</si>
  <si>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</si>
  <si>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</si>
  <si>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</si>
  <si>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</si>
  <si>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</si>
  <si>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</si>
  <si>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</si>
  <si>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</si>
  <si>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</si>
  <si>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</si>
  <si>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</si>
  <si>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</si>
  <si>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</si>
  <si>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</si>
  <si>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</si>
  <si>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</si>
  <si>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</si>
  <si>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</si>
  <si>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</si>
  <si>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</si>
  <si>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</si>
  <si>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</si>
  <si>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</si>
  <si>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</si>
  <si>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</si>
  <si>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</si>
  <si>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</si>
  <si>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</si>
  <si>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</si>
  <si>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</si>
  <si>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</si>
  <si>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</si>
  <si>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</si>
  <si>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</si>
  <si>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</si>
  <si>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</si>
  <si>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</si>
  <si>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</si>
  <si>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</si>
  <si>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</si>
  <si>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</si>
  <si>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</si>
  <si>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</si>
  <si>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</si>
  <si>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</si>
  <si>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</si>
  <si>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</si>
  <si>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</si>
  <si>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</si>
  <si>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</si>
  <si>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</si>
  <si>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</si>
  <si>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</si>
  <si>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</si>
  <si>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</si>
  <si>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</si>
  <si>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</si>
  <si>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</si>
  <si>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</si>
  <si>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</si>
  <si>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</si>
  <si>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</si>
  <si>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</si>
  <si>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</si>
  <si>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</si>
  <si>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</si>
  <si>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</si>
  <si>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</si>
  <si>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</si>
  <si>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</si>
  <si>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</si>
  <si>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</si>
  <si>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</si>
  <si>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</si>
  <si>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</si>
  <si>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</si>
  <si>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</si>
  <si>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</si>
  <si>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</si>
  <si>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</si>
  <si>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</si>
  <si>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</si>
  <si>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</si>
  <si>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</si>
  <si>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</si>
  <si>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</si>
  <si>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</si>
  <si>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</si>
  <si>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</si>
  <si>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</si>
  <si>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</si>
  <si>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</si>
  <si>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</si>
  <si>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</si>
  <si>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</si>
  <si>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</si>
  <si>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</si>
  <si>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</si>
  <si>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</si>
  <si>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</si>
  <si>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</si>
  <si>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</si>
  <si>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</si>
  <si>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</si>
  <si>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</si>
  <si>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</si>
  <si>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</si>
  <si>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</si>
  <si>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</si>
  <si>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</si>
  <si>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</si>
  <si>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</si>
  <si>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</si>
  <si>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</si>
  <si>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</si>
  <si>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</si>
  <si>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</si>
  <si>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</si>
  <si>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</si>
  <si>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</si>
  <si>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</si>
  <si>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</si>
  <si>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</si>
  <si>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</si>
  <si>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</si>
  <si>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</si>
  <si>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</si>
  <si>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</si>
  <si>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</si>
  <si>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</si>
  <si>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</si>
  <si>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</si>
  <si>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</si>
  <si>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</si>
  <si>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</si>
  <si>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</si>
  <si>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</si>
  <si>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</si>
  <si>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</si>
  <si>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</si>
  <si>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</si>
  <si>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</si>
  <si>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</si>
  <si>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</si>
  <si>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</si>
  <si>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</si>
  <si>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</si>
  <si>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</si>
  <si>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</si>
  <si>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</si>
  <si>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</si>
  <si>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</si>
  <si>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</si>
  <si>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</si>
  <si>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</si>
  <si>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</si>
  <si>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</si>
  <si>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</si>
  <si>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</si>
  <si>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</si>
  <si>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</si>
  <si>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</si>
  <si>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</si>
  <si>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</si>
  <si>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</si>
  <si>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</si>
  <si>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</si>
  <si>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</si>
  <si>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</si>
  <si>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</si>
  <si>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</si>
  <si>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</si>
  <si>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</si>
  <si>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</si>
  <si>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</si>
  <si>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</si>
  <si>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</si>
  <si>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</si>
  <si>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</si>
  <si>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</si>
  <si>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</si>
  <si>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</si>
  <si>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</si>
  <si>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</si>
  <si>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</si>
  <si>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</si>
  <si>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</si>
  <si>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</si>
  <si>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</si>
  <si>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</si>
  <si>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</si>
  <si>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</si>
  <si>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</si>
  <si>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</si>
  <si>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</si>
  <si>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</si>
  <si>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</si>
  <si>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</si>
  <si>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</si>
  <si>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</si>
  <si>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</si>
  <si>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</si>
  <si>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</si>
  <si>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</si>
  <si>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</si>
  <si>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</si>
  <si>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</si>
  <si>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</si>
  <si>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</si>
  <si>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</si>
  <si>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</si>
  <si>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</si>
  <si>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</si>
  <si>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</si>
  <si>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</si>
  <si>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</si>
  <si>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</si>
  <si>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</si>
  <si>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</si>
  <si>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</si>
  <si>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</si>
  <si>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</si>
  <si>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</si>
  <si>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</si>
  <si>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</si>
  <si>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</si>
  <si>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</si>
  <si>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</si>
  <si>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</si>
  <si>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</si>
  <si>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</si>
  <si>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</si>
  <si>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</si>
  <si>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</si>
  <si>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</si>
  <si>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</si>
  <si>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</si>
  <si>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</si>
  <si>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</si>
  <si>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</si>
  <si>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</si>
  <si>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</si>
  <si>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</si>
  <si>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</si>
  <si>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</si>
  <si>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</si>
  <si>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</si>
  <si>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</si>
  <si>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</si>
  <si>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</si>
  <si>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</si>
  <si>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</si>
  <si>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</si>
  <si>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</si>
  <si>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</si>
  <si>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</si>
  <si>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</si>
  <si>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</si>
  <si>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</si>
  <si>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</si>
  <si>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</si>
  <si>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</si>
  <si>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</si>
  <si>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</si>
  <si>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</si>
  <si>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</si>
  <si>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</si>
  <si>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</si>
  <si>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</si>
  <si>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</si>
  <si>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</si>
  <si>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</si>
  <si>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</si>
  <si>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</si>
  <si>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</si>
  <si>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</si>
  <si>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</si>
  <si>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</si>
  <si>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</si>
  <si>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</si>
  <si>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</si>
  <si>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</si>
  <si>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</si>
  <si>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</si>
  <si>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</si>
  <si>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</si>
  <si>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</si>
  <si>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</si>
  <si>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</si>
  <si>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</si>
  <si>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</si>
  <si>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</si>
  <si>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</si>
  <si>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</si>
  <si>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</si>
  <si>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</si>
  <si>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</si>
  <si>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</si>
  <si>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</si>
  <si>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</si>
  <si>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</si>
  <si>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</si>
  <si>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</si>
  <si>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</si>
  <si>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</si>
  <si>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</si>
  <si>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</si>
  <si>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</si>
  <si>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</si>
  <si>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</si>
  <si>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</si>
  <si>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</si>
  <si>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</si>
  <si>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</si>
  <si>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</si>
  <si>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</si>
  <si>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</si>
  <si>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</si>
  <si>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</si>
  <si>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</si>
  <si>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</si>
  <si>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</si>
  <si>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</si>
  <si>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</si>
  <si>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</si>
  <si>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</si>
  <si>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</si>
  <si>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</si>
  <si>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</si>
  <si>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</si>
  <si>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</si>
  <si>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</si>
  <si>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</si>
  <si>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</si>
  <si>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</si>
  <si>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</si>
  <si>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</si>
  <si>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</si>
  <si>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</si>
  <si>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</si>
  <si>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</si>
  <si>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</si>
  <si>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</si>
  <si>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</si>
  <si>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</si>
  <si>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</si>
  <si>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</si>
  <si>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</si>
  <si>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</si>
  <si>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</si>
  <si>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</si>
  <si>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</si>
  <si>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</si>
  <si>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</si>
  <si>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</si>
  <si>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</si>
  <si>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</si>
  <si>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</si>
  <si>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</si>
  <si>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</si>
  <si>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</si>
  <si>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</si>
  <si>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</si>
  <si>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</si>
  <si>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</si>
  <si>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</si>
  <si>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</si>
  <si>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</si>
  <si>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</si>
  <si>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</si>
  <si>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</si>
  <si>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</si>
  <si>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</si>
  <si>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</si>
  <si>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</si>
  <si>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</si>
  <si>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</si>
  <si>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</si>
  <si>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</si>
  <si>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</si>
  <si>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</si>
  <si>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</si>
  <si>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</si>
  <si>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</si>
  <si>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</si>
  <si>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</si>
  <si>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</si>
  <si>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</si>
  <si>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</si>
  <si>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</si>
  <si>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</si>
  <si>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</si>
  <si>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</si>
  <si>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</si>
  <si>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</si>
  <si>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</si>
  <si>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</si>
  <si>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</si>
  <si>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</si>
  <si>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</si>
  <si>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</si>
  <si>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</si>
  <si>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</si>
  <si>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</si>
  <si>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</si>
  <si>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</si>
  <si>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</si>
  <si>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</si>
  <si>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</si>
  <si>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</si>
  <si>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</si>
  <si>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</si>
  <si>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</si>
  <si>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</si>
  <si>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</si>
  <si>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</si>
  <si>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</si>
  <si>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</si>
  <si>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</si>
  <si>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</si>
  <si>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</si>
  <si>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</si>
  <si>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</si>
  <si>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</si>
  <si>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</si>
  <si>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</si>
  <si>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</si>
  <si>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</si>
  <si>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</si>
  <si>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</si>
  <si>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</si>
  <si>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</si>
  <si>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</si>
  <si>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</si>
  <si>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</si>
  <si>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</si>
  <si>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</si>
  <si>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</si>
  <si>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</si>
  <si>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</si>
  <si>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</si>
  <si>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</si>
  <si>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</si>
  <si>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</si>
  <si>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</si>
  <si>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</si>
  <si>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</si>
  <si>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</si>
  <si>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</si>
  <si>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</si>
  <si>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</si>
  <si>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</si>
  <si>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</si>
  <si>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</si>
  <si>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</si>
  <si>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</si>
  <si>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</si>
  <si>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</si>
  <si>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</si>
  <si>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</si>
  <si>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</si>
  <si>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</si>
  <si>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</si>
  <si>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</si>
  <si>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</si>
  <si>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</si>
  <si>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</si>
  <si>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</si>
  <si>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</si>
  <si>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</si>
  <si>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</si>
  <si>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</si>
  <si>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</si>
  <si>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</si>
  <si>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</si>
  <si>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</si>
  <si>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</si>
  <si>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</si>
  <si>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</si>
  <si>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</si>
  <si>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</si>
  <si>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</si>
  <si>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</si>
  <si>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</si>
  <si>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</si>
  <si>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</si>
  <si>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</si>
  <si>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</si>
  <si>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</si>
  <si>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</si>
  <si>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</si>
  <si>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</si>
  <si>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</si>
  <si>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</si>
  <si>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</si>
  <si>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</si>
  <si>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</si>
  <si>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</si>
  <si>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</si>
  <si>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</si>
  <si>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</si>
  <si>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</si>
  <si>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</si>
  <si>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</si>
  <si>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</si>
  <si>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</si>
  <si>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</si>
  <si>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</si>
  <si>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</si>
  <si>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</si>
  <si>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</si>
  <si>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</si>
  <si>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</si>
  <si>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</si>
  <si>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</si>
  <si>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</si>
  <si>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</si>
  <si>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</si>
  <si>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</si>
  <si>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</si>
  <si>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</si>
  <si>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</si>
  <si>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</si>
  <si>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</si>
  <si>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</si>
  <si>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</si>
  <si>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</si>
  <si>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</si>
  <si>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</si>
  <si>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</si>
  <si>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</si>
  <si>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</si>
  <si>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</si>
  <si>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</si>
  <si>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</si>
  <si>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</si>
  <si>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</si>
  <si>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</si>
  <si>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</si>
  <si>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</si>
  <si>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</si>
  <si>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</si>
  <si>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</si>
  <si>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</si>
  <si>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</si>
  <si>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</si>
  <si>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</si>
  <si>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</si>
  <si>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</si>
  <si>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</si>
  <si>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</si>
  <si>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</si>
  <si>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</si>
  <si>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</si>
  <si>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</si>
  <si>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</si>
  <si>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</si>
  <si>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</si>
  <si>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</si>
  <si>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</si>
  <si>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</si>
  <si>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</si>
  <si>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</si>
  <si>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</si>
  <si>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</si>
  <si>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</si>
  <si>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</si>
  <si>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</si>
  <si>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</si>
  <si>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</si>
  <si>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</si>
  <si>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</si>
  <si>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</si>
  <si>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</si>
  <si>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</si>
  <si>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</si>
  <si>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</si>
  <si>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</si>
  <si>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</si>
  <si>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</si>
  <si>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</si>
  <si>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</si>
  <si>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</si>
  <si>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</si>
  <si>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</si>
  <si>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</si>
  <si>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</si>
  <si>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</si>
  <si>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</si>
  <si>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</si>
  <si>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</si>
  <si>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</si>
  <si>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</si>
  <si>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</si>
  <si>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</si>
  <si>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</si>
  <si>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</si>
  <si>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</si>
  <si>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</si>
  <si>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</si>
  <si>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</si>
  <si>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</si>
  <si>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</si>
  <si>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</si>
  <si>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</si>
  <si>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</si>
  <si>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</si>
  <si>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</si>
  <si>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</si>
  <si>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</si>
  <si>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</si>
  <si>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</si>
  <si>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</si>
  <si>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</si>
  <si>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</si>
  <si>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</si>
  <si>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</si>
  <si>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</si>
  <si>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</si>
  <si>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</si>
  <si>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</si>
  <si>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</si>
  <si>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</si>
  <si>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</si>
  <si>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</si>
  <si>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</si>
  <si>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</si>
  <si>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</si>
  <si>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</si>
  <si>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</si>
  <si>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</si>
  <si>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</si>
  <si>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</si>
  <si>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</si>
  <si>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</si>
  <si>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</si>
  <si>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</si>
  <si>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</si>
  <si>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</si>
  <si>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</si>
  <si>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</si>
  <si>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</si>
  <si>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</si>
  <si>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</si>
  <si>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</si>
  <si>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</si>
  <si>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</si>
  <si>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</si>
  <si>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</si>
  <si>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</si>
  <si>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</si>
  <si>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</si>
  <si>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</si>
  <si>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</si>
  <si>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</si>
  <si>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</si>
  <si>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</si>
  <si>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</si>
  <si>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</si>
  <si>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</si>
  <si>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</si>
  <si>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</si>
  <si>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</si>
  <si>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</si>
  <si>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</si>
  <si>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</si>
  <si>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</si>
  <si>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</si>
  <si>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</si>
  <si>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</si>
  <si>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</si>
  <si>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</si>
  <si>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</si>
  <si>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</si>
  <si>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</si>
  <si>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</si>
  <si>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</si>
  <si>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</si>
  <si>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</si>
  <si>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</si>
  <si>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</si>
  <si>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</si>
  <si>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</si>
  <si>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</si>
  <si>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</si>
  <si>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</si>
  <si>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</si>
  <si>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</si>
  <si>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</si>
  <si>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</si>
  <si>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</si>
  <si>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</si>
  <si>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</si>
  <si>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</si>
  <si>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</si>
  <si>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</si>
  <si>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</si>
  <si>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</si>
  <si>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</si>
  <si>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</si>
  <si>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</si>
  <si>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</si>
  <si>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</si>
  <si>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</si>
  <si>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</si>
  <si>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</si>
  <si>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</si>
  <si>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</si>
  <si>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</si>
  <si>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</si>
  <si>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</si>
  <si>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</si>
  <si>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</si>
  <si>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</si>
  <si>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</si>
  <si>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</si>
  <si>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</si>
  <si>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</si>
  <si>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</si>
  <si>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</si>
  <si>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</si>
  <si>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</si>
  <si>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</si>
  <si>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</si>
  <si>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</si>
  <si>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</si>
  <si>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</si>
  <si>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</si>
  <si>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</si>
  <si>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</si>
  <si>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</si>
  <si>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</si>
  <si>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</si>
  <si>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</si>
  <si>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</si>
  <si>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</si>
  <si>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</si>
  <si>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</si>
  <si>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</si>
  <si>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</si>
  <si>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</si>
  <si>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</si>
  <si>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</si>
  <si>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</si>
  <si>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</si>
  <si>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</si>
  <si>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</si>
  <si>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</si>
  <si>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</si>
  <si>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</si>
  <si>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</si>
  <si>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</si>
  <si>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</si>
  <si>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</si>
  <si>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</si>
  <si>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</si>
  <si>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</si>
  <si>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</si>
  <si>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</si>
  <si>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</si>
  <si>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</si>
  <si>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</si>
  <si>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</si>
  <si>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</si>
  <si>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</si>
  <si>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</si>
  <si>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</si>
  <si>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</si>
  <si>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</si>
  <si>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</si>
  <si>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</si>
  <si>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</si>
  <si>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</si>
  <si>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</si>
  <si>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</si>
  <si>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</si>
  <si>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</si>
  <si>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</si>
  <si>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</si>
  <si>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</si>
  <si>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</si>
  <si>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</si>
  <si>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</si>
  <si>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</si>
  <si>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</si>
  <si>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</si>
  <si>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</si>
  <si>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</si>
  <si>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</si>
  <si>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</si>
  <si>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</si>
  <si>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</si>
  <si>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</si>
  <si>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</si>
  <si>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</si>
  <si>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</si>
  <si>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</si>
  <si>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</si>
  <si>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</si>
  <si>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</si>
  <si>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</si>
  <si>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</si>
  <si>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</si>
  <si>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</si>
  <si>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</si>
  <si>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</si>
  <si>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</si>
  <si>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</si>
  <si>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</si>
  <si>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</si>
  <si>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</si>
  <si>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</si>
  <si>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</si>
  <si>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</si>
  <si>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</si>
  <si>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</si>
  <si>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</si>
  <si>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</si>
  <si>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</si>
  <si>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</si>
  <si>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</si>
  <si>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</si>
  <si>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</si>
  <si>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</si>
  <si>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</si>
  <si>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</si>
  <si>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</si>
  <si>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</si>
  <si>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</si>
  <si>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</si>
  <si>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</si>
  <si>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</si>
  <si>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</si>
  <si>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</si>
  <si>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</si>
  <si>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</si>
  <si>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</si>
  <si>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</si>
  <si>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</si>
  <si>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</si>
  <si>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</si>
  <si>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</si>
  <si>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</si>
  <si>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</si>
  <si>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</si>
  <si>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</si>
  <si>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</si>
  <si>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</si>
  <si>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</si>
  <si>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</si>
  <si>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</si>
  <si>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</si>
  <si>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</si>
  <si>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</si>
  <si>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</si>
  <si>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</si>
  <si>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</si>
  <si>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</si>
  <si>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</si>
  <si>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</si>
  <si>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</si>
  <si>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</si>
  <si>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</si>
  <si>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</si>
  <si>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</si>
  <si>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</si>
  <si>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</si>
  <si>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</si>
  <si>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</si>
  <si>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</si>
  <si>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</si>
  <si>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</si>
  <si>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</si>
  <si>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</si>
  <si>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</si>
  <si>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</si>
  <si>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</si>
  <si>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</si>
  <si>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</si>
  <si>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</si>
  <si>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</si>
  <si>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</si>
  <si>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</si>
  <si>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</si>
  <si>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</si>
  <si>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</si>
  <si>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</si>
  <si>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</si>
  <si>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</si>
  <si>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</si>
  <si>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</si>
  <si>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</si>
  <si>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</si>
  <si>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</si>
  <si>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</si>
  <si>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</si>
  <si>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</si>
  <si>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</si>
  <si>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</si>
  <si>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</si>
  <si>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</si>
  <si>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</si>
  <si>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</si>
  <si>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</si>
  <si>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</si>
  <si>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</si>
  <si>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</si>
  <si>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</si>
  <si>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</si>
  <si>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</si>
  <si>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</si>
  <si>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</si>
  <si>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</si>
  <si>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</si>
  <si>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</si>
  <si>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</si>
  <si>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</si>
  <si>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</si>
  <si>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</si>
  <si>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</si>
  <si>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</si>
  <si>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</si>
  <si>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</si>
  <si>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</si>
  <si>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</si>
  <si>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</si>
  <si>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</si>
  <si>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</si>
  <si>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</si>
  <si>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</si>
  <si>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</si>
  <si>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</si>
  <si>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</si>
  <si>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</si>
  <si>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</si>
  <si>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</si>
  <si>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</si>
  <si>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</si>
  <si>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</si>
  <si>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</si>
  <si>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</si>
  <si>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</si>
  <si>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</si>
  <si>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</si>
  <si>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</si>
  <si>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</si>
  <si>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</si>
  <si>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</si>
  <si>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</si>
  <si>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</si>
  <si>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</si>
  <si>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</si>
  <si>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</si>
  <si>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</si>
  <si>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</si>
  <si>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</si>
  <si>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</si>
  <si>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</si>
  <si>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</si>
  <si>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</si>
  <si>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</si>
  <si>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</si>
  <si>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</si>
  <si>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</si>
  <si>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</si>
  <si>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</si>
  <si>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</si>
  <si>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</si>
  <si>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</si>
  <si>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</si>
  <si>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</si>
  <si>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</si>
  <si>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</si>
  <si>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</si>
  <si>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</si>
  <si>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</si>
  <si>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</si>
  <si>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</si>
  <si>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</si>
  <si>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</si>
  <si>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</si>
  <si>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</si>
  <si>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</si>
  <si>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</si>
  <si>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</si>
  <si>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</si>
  <si>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</si>
  <si>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</si>
  <si>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</si>
  <si>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</si>
  <si>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</si>
  <si>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</si>
  <si>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</si>
  <si>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</si>
  <si>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</si>
  <si>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</si>
  <si>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</si>
  <si>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</si>
  <si>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</si>
  <si>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</si>
  <si>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</si>
  <si>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</si>
  <si>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</si>
  <si>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</si>
  <si>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</si>
  <si>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</si>
  <si>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</si>
  <si>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</si>
  <si>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</si>
  <si>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</si>
  <si>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</si>
  <si>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</si>
  <si>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</si>
  <si>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</si>
  <si>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</si>
  <si>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</si>
  <si>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</si>
  <si>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</si>
  <si>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</si>
  <si>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</si>
  <si>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</si>
  <si>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</si>
  <si>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</si>
  <si>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</si>
  <si>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</si>
  <si>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</si>
  <si>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</si>
  <si>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</si>
  <si>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</si>
  <si>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</si>
  <si>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</si>
  <si>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</si>
  <si>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</si>
  <si>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</si>
  <si>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</si>
  <si>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</si>
  <si>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</si>
  <si>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</si>
  <si>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</si>
  <si>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</si>
  <si>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</si>
  <si>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</si>
  <si>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</si>
  <si>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</si>
  <si>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</si>
  <si>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</si>
  <si>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</si>
  <si>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</si>
  <si>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</si>
  <si>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</si>
  <si>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</si>
  <si>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</si>
  <si>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</si>
  <si>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</si>
  <si>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</si>
  <si>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</si>
  <si>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</si>
  <si>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</si>
  <si>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</si>
  <si>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</si>
  <si>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</si>
  <si>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</si>
  <si>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</si>
  <si>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</si>
  <si>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</si>
  <si>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</si>
  <si>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</si>
  <si>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</si>
  <si>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</si>
  <si>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</si>
  <si>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</si>
  <si>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</si>
  <si>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</si>
  <si>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</si>
  <si>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</si>
  <si>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</si>
  <si>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</si>
  <si>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</si>
  <si>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</si>
  <si>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</si>
  <si>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</si>
  <si>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</si>
  <si>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</si>
  <si>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</si>
  <si>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</si>
  <si>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</si>
  <si>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</si>
  <si>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</si>
  <si>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</si>
  <si>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</si>
  <si>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</si>
  <si>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</si>
  <si>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</si>
  <si>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</si>
  <si>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</si>
  <si>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</si>
  <si>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</si>
  <si>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</si>
  <si>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</si>
  <si>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</si>
  <si>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</si>
  <si>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</si>
  <si>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</si>
  <si>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</si>
  <si>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</si>
  <si>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</si>
  <si>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</si>
  <si>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</si>
  <si>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</si>
  <si>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</si>
  <si>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</si>
  <si>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</si>
  <si>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</si>
  <si>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</si>
  <si>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</si>
  <si>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</si>
  <si>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</si>
  <si>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</si>
  <si>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</si>
  <si>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</si>
  <si>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</si>
  <si>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</si>
  <si>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</si>
  <si>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</si>
  <si>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</si>
  <si>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</si>
  <si>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</si>
  <si>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</si>
  <si>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</si>
  <si>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</si>
  <si>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</si>
  <si>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</si>
  <si>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</si>
  <si>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</si>
  <si>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</si>
  <si>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</si>
  <si>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</si>
  <si>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</si>
  <si>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</si>
  <si>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</si>
  <si>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</si>
  <si>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</si>
  <si>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</si>
  <si>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</si>
  <si>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</si>
  <si>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</si>
  <si>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</si>
  <si>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</si>
  <si>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</si>
  <si>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</si>
  <si>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</si>
  <si>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</si>
  <si>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</si>
  <si>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</si>
  <si>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</si>
  <si>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</si>
  <si>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</si>
  <si>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</si>
  <si>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</si>
  <si>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</si>
  <si>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</si>
  <si>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</si>
  <si>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</si>
  <si>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</si>
  <si>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</si>
  <si>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</si>
  <si>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</si>
  <si>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</si>
  <si>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</si>
  <si>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</si>
  <si>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</si>
  <si>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</si>
  <si>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</si>
  <si>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</si>
  <si>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</si>
  <si>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</si>
  <si>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</si>
  <si>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</si>
  <si>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</si>
  <si>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</si>
  <si>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</si>
  <si>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</si>
  <si>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</si>
  <si>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</si>
  <si>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</si>
  <si>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</si>
  <si>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</si>
  <si>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</si>
  <si>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</si>
  <si>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</si>
  <si>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</si>
  <si>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</si>
  <si>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</si>
  <si>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</si>
  <si>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</si>
  <si>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</si>
  <si>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</si>
  <si>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</si>
  <si>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</si>
  <si>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</si>
  <si>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</si>
  <si>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</si>
  <si>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</si>
  <si>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</si>
  <si>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</si>
  <si>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</si>
  <si>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</si>
  <si>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</si>
  <si>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</si>
  <si>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</si>
  <si>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</si>
  <si>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</si>
  <si>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</si>
  <si>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</si>
  <si>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</si>
  <si>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</si>
  <si>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</si>
  <si>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</si>
  <si>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</si>
  <si>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</si>
  <si>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</si>
  <si>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</si>
  <si>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</si>
  <si>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</si>
  <si>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</si>
  <si>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</si>
  <si>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</si>
  <si>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</si>
  <si>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</si>
  <si>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</si>
  <si>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</si>
  <si>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</si>
  <si>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</si>
  <si>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</si>
  <si>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</si>
  <si>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</si>
  <si>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</si>
  <si>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</si>
  <si>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</si>
  <si>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</si>
  <si>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</si>
  <si>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</si>
  <si>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</si>
  <si>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</si>
  <si>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</si>
  <si>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</si>
  <si>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</si>
  <si>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</si>
  <si>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</si>
  <si>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</si>
  <si>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</si>
  <si>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</si>
  <si>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</si>
  <si>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</si>
  <si>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</si>
  <si>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</si>
  <si>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</si>
  <si>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</si>
  <si>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</si>
  <si>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</si>
  <si>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</si>
  <si>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</si>
  <si>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</si>
  <si>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</si>
  <si>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</si>
  <si>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</si>
  <si>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</si>
  <si>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</si>
  <si>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</si>
  <si>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</si>
  <si>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</si>
  <si>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</si>
  <si>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</si>
  <si>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</si>
  <si>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</si>
  <si>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</si>
  <si>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</si>
  <si>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</si>
  <si>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</si>
  <si>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</si>
  <si>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</si>
  <si>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</si>
  <si>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</si>
  <si>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</si>
  <si>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</si>
  <si>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</si>
  <si>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</si>
  <si>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</si>
  <si>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</si>
  <si>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</si>
  <si>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</si>
  <si>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</si>
  <si>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</si>
  <si>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</si>
  <si>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</si>
  <si>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</si>
  <si>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</si>
  <si>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</si>
  <si>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</si>
  <si>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</si>
  <si>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</si>
  <si>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</si>
  <si>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</si>
  <si>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</si>
  <si>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</si>
  <si>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</si>
  <si>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</si>
  <si>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</si>
  <si>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</si>
  <si>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</si>
  <si>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</si>
  <si>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</si>
  <si>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</si>
  <si>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</si>
  <si>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</si>
  <si>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</si>
  <si>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</si>
  <si>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</si>
  <si>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</si>
  <si>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</si>
  <si>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</si>
  <si>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</si>
  <si>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</si>
  <si>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</si>
  <si>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</si>
  <si>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</si>
  <si>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</si>
  <si>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</si>
  <si>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</si>
  <si>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</si>
  <si>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</si>
  <si>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</si>
  <si>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</si>
  <si>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</si>
  <si>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</si>
  <si>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</si>
  <si>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</si>
  <si>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</si>
  <si>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</si>
  <si>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</si>
  <si>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</si>
  <si>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</si>
  <si>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</si>
  <si>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</si>
  <si>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</si>
  <si>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</si>
  <si>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</si>
  <si>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</si>
  <si>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</si>
  <si>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</si>
  <si>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</si>
  <si>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</si>
  <si>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</si>
  <si>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</si>
  <si>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</si>
  <si>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</si>
  <si>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</si>
  <si>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</si>
  <si>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</si>
  <si>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</si>
  <si>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</si>
  <si>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</si>
  <si>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</si>
  <si>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</si>
  <si>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</si>
  <si>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</si>
  <si>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</si>
  <si>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</si>
  <si>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</si>
  <si>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</si>
  <si>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</si>
  <si>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</si>
  <si>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</si>
  <si>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</si>
  <si>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</si>
  <si>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</si>
  <si>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</si>
  <si>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</si>
  <si>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</si>
  <si>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</si>
  <si>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</si>
  <si>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</si>
  <si>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</si>
  <si>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</si>
  <si>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</si>
  <si>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</si>
  <si>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</si>
  <si>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</si>
  <si>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</si>
  <si>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</si>
  <si>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</si>
  <si>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</si>
  <si>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</si>
  <si>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</si>
  <si>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</si>
  <si>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</si>
  <si>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</si>
  <si>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</si>
  <si>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</si>
  <si>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</si>
  <si>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</si>
  <si>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</si>
  <si>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</si>
  <si>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</si>
  <si>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</si>
  <si>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</si>
  <si>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</si>
  <si>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</si>
  <si>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</si>
  <si>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</si>
  <si>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</si>
  <si>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</si>
  <si>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</si>
  <si>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</si>
  <si>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</si>
  <si>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</si>
  <si>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</si>
  <si>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</si>
  <si>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</si>
  <si>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</si>
  <si>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</si>
  <si>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</si>
  <si>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</si>
  <si>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</si>
  <si>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</si>
  <si>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</si>
  <si>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</si>
  <si>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</si>
  <si>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</si>
  <si>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</si>
  <si>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</si>
  <si>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</si>
  <si>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</si>
  <si>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</si>
  <si>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</si>
  <si>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</si>
  <si>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</si>
  <si>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</si>
  <si>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</si>
  <si>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</si>
  <si>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</si>
  <si>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</si>
  <si>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</si>
  <si>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</si>
  <si>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</si>
  <si>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</si>
  <si>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</si>
  <si>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</si>
  <si>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</si>
  <si>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</si>
  <si>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</si>
  <si>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</si>
  <si>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</si>
  <si>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</si>
  <si>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</si>
  <si>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</si>
  <si>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</si>
  <si>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</si>
  <si>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</si>
  <si>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</si>
  <si>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</si>
  <si>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</si>
  <si>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</si>
  <si>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</si>
  <si>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</si>
  <si>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</si>
  <si>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</si>
  <si>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</si>
  <si>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</si>
  <si>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</si>
  <si>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</si>
  <si>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</si>
  <si>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</si>
  <si>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</si>
  <si>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</si>
  <si>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</si>
  <si>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</si>
  <si>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</si>
  <si>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</si>
  <si>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</si>
  <si>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</si>
  <si>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</si>
  <si>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</si>
  <si>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</si>
  <si>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</si>
  <si>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</si>
  <si>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</si>
  <si>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</si>
  <si>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</si>
  <si>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</si>
  <si>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</si>
  <si>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</si>
  <si>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</si>
  <si>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</si>
  <si>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</si>
  <si>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</si>
  <si>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</si>
  <si>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</si>
  <si>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</si>
  <si>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</si>
  <si>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</si>
  <si>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</si>
  <si>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</si>
  <si>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</si>
  <si>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</si>
  <si>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</si>
  <si>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</si>
  <si>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</si>
  <si>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</si>
  <si>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</si>
  <si>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</si>
  <si>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</si>
  <si>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</si>
  <si>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</si>
  <si>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</si>
  <si>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</si>
  <si>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</si>
  <si>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</si>
  <si>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</si>
  <si>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</si>
  <si>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</si>
  <si>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</si>
  <si>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</si>
  <si>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</si>
  <si>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</si>
  <si>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</si>
  <si>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</si>
  <si>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</si>
  <si>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</si>
  <si>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</si>
  <si>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</si>
  <si>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</si>
  <si>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</si>
  <si>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</si>
  <si>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</si>
  <si>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</si>
  <si>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</si>
  <si>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</si>
  <si>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</si>
  <si>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</si>
  <si>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</si>
  <si>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</si>
  <si>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</si>
  <si>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</si>
  <si>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</si>
  <si>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</si>
  <si>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</si>
  <si>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</si>
  <si>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</si>
  <si>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</si>
  <si>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</si>
  <si>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</si>
  <si>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</si>
  <si>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</si>
  <si>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</si>
  <si>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</si>
  <si>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</si>
  <si>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</si>
  <si>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</si>
  <si>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</si>
  <si>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</si>
  <si>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</si>
  <si>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</si>
  <si>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</si>
  <si>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</si>
  <si>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</si>
  <si>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</si>
  <si>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</si>
  <si>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</si>
  <si>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</si>
  <si>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</si>
  <si>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</si>
  <si>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</si>
  <si>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</si>
  <si>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</si>
  <si>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</si>
  <si>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</si>
  <si>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</si>
  <si>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</si>
  <si>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</si>
  <si>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</si>
  <si>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</si>
  <si>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</si>
  <si>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</si>
  <si>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</si>
  <si>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</si>
  <si>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</si>
  <si>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</si>
  <si>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</si>
  <si>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</si>
  <si>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</si>
  <si>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</si>
  <si>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</si>
  <si>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</si>
  <si>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</si>
  <si>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</si>
  <si>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</si>
  <si>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</si>
  <si>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</si>
  <si>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</si>
  <si>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</si>
  <si>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</si>
  <si>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</si>
  <si>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</si>
  <si>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</si>
  <si>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</si>
  <si>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</si>
  <si>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</si>
  <si>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</si>
  <si>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</si>
  <si>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</si>
  <si>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</si>
  <si>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</si>
  <si>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</si>
  <si>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</si>
  <si>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</si>
  <si>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</si>
  <si>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</si>
  <si>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</si>
  <si>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</si>
  <si>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</si>
  <si>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</si>
  <si>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</si>
  <si>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</si>
  <si>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</si>
  <si>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</si>
  <si>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</si>
  <si>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</si>
  <si>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</si>
  <si>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</si>
  <si>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</si>
  <si>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</si>
  <si>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</si>
  <si>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</si>
  <si>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</si>
  <si>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</si>
  <si>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</si>
  <si>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</si>
  <si>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</si>
  <si>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</si>
  <si>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</si>
  <si>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</si>
  <si>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</si>
  <si>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</si>
  <si>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</si>
  <si>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</si>
  <si>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</si>
  <si>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</si>
  <si>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</si>
  <si>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</si>
  <si>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</si>
  <si>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</si>
  <si>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</si>
  <si>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</si>
  <si>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</si>
  <si>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</si>
  <si>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</si>
  <si>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</si>
  <si>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</si>
  <si>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</si>
  <si>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</si>
  <si>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</si>
  <si>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</si>
  <si>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</si>
  <si>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</si>
  <si>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</si>
  <si>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</si>
  <si>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</si>
  <si>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</si>
  <si>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</si>
  <si>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</si>
  <si>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</si>
  <si>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</si>
  <si>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</si>
  <si>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</si>
  <si>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</si>
  <si>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</si>
  <si>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</si>
  <si>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</si>
  <si>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</si>
  <si>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</si>
  <si>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</si>
  <si>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</si>
  <si>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</si>
  <si>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</si>
  <si>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</si>
  <si>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</si>
  <si>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</si>
  <si>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</si>
  <si>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</si>
  <si>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</si>
  <si>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</si>
  <si>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</si>
  <si>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</si>
  <si>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</si>
  <si>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</si>
  <si>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</si>
  <si>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</si>
  <si>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</si>
  <si>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</si>
  <si>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</si>
  <si>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</si>
  <si>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</si>
  <si>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</si>
  <si>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</si>
  <si>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</si>
  <si>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</si>
  <si>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</si>
  <si>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</si>
  <si>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</si>
  <si>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</si>
  <si>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</si>
  <si>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</si>
  <si>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</si>
  <si>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</si>
  <si>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</si>
  <si>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</si>
  <si>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</si>
  <si>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</si>
  <si>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</si>
  <si>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</si>
  <si>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</si>
  <si>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</si>
  <si>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</si>
  <si>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</si>
  <si>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</si>
  <si>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</si>
  <si>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</si>
  <si>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</si>
  <si>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</si>
  <si>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</si>
  <si>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</si>
  <si>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</si>
  <si>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</si>
  <si>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</si>
  <si>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</si>
  <si>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</si>
  <si>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</si>
  <si>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</si>
  <si>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</si>
  <si>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</si>
  <si>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</si>
  <si>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</si>
  <si>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</si>
  <si>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</si>
  <si>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</si>
  <si>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</si>
  <si>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</si>
  <si>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</si>
  <si>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</si>
  <si>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</si>
  <si>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</si>
  <si>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</si>
  <si>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</si>
  <si>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</si>
  <si>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</si>
  <si>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</si>
  <si>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</si>
  <si>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</si>
  <si>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</si>
  <si>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</si>
  <si>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</si>
  <si>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</si>
  <si>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</si>
  <si>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</si>
  <si>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</si>
  <si>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</si>
  <si>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</si>
  <si>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</si>
  <si>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</si>
  <si>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</si>
  <si>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</si>
  <si>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</si>
  <si>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</si>
  <si>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</si>
  <si>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</si>
  <si>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</si>
  <si>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</si>
  <si>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</si>
  <si>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</si>
  <si>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</si>
  <si>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</si>
  <si>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</si>
  <si>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</si>
  <si>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</si>
  <si>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</si>
  <si>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</si>
  <si>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</si>
  <si>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</si>
  <si>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</si>
  <si>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</si>
  <si>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</si>
  <si>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</si>
  <si>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</si>
  <si>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</si>
  <si>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</si>
  <si>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</si>
  <si>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</si>
  <si>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</si>
  <si>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</si>
  <si>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</si>
  <si>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</si>
  <si>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</si>
  <si>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</si>
  <si>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</si>
  <si>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</si>
  <si>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</si>
  <si>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</si>
  <si>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</si>
  <si>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</si>
  <si>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</si>
  <si>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</si>
  <si>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</si>
  <si>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</si>
  <si>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</si>
  <si>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</si>
  <si>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</si>
  <si>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</si>
  <si>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</si>
  <si>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</si>
  <si>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</si>
  <si>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</si>
  <si>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</si>
  <si>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</si>
  <si>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</si>
  <si>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</si>
  <si>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</si>
  <si>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</si>
  <si>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</si>
  <si>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</si>
  <si>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</si>
  <si>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</si>
  <si>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</si>
  <si>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</si>
  <si>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</si>
  <si>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</si>
  <si>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</si>
  <si>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</si>
  <si>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</si>
  <si>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</si>
  <si>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</si>
  <si>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</si>
  <si>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</si>
  <si>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</si>
  <si>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</si>
  <si>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</si>
  <si>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</si>
  <si>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</si>
  <si>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</si>
  <si>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</si>
  <si>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</si>
  <si>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</si>
  <si>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</si>
  <si>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</si>
  <si>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</si>
  <si>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</si>
  <si>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</si>
  <si>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</si>
  <si>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</si>
  <si>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</si>
  <si>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</si>
  <si>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</si>
  <si>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</si>
  <si>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</si>
  <si>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</si>
  <si>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</si>
  <si>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</si>
  <si>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</si>
  <si>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</si>
  <si>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</si>
  <si>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</si>
  <si>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</si>
  <si>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</si>
  <si>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</si>
  <si>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</si>
  <si>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</si>
  <si>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</si>
  <si>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</si>
  <si>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</si>
  <si>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</si>
  <si>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</si>
  <si>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</si>
  <si>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</si>
  <si>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</si>
  <si>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</si>
  <si>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</si>
  <si>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</si>
  <si>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</si>
  <si>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</si>
  <si>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</si>
  <si>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</si>
  <si>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</si>
  <si>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</si>
  <si>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</si>
  <si>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</si>
  <si>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</si>
  <si>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</si>
  <si>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</si>
  <si>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</si>
  <si>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</si>
  <si>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</si>
  <si>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</si>
  <si>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</si>
  <si>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</si>
  <si>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</si>
  <si>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</si>
  <si>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</si>
  <si>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</si>
  <si>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</si>
  <si>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</si>
  <si>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</si>
  <si>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</si>
  <si>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</si>
  <si>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</si>
  <si>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</si>
  <si>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</si>
  <si>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</si>
  <si>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</si>
  <si>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</si>
  <si>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</si>
  <si>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</si>
  <si>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</si>
  <si>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</si>
  <si>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</si>
  <si>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</si>
  <si>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</si>
  <si>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</si>
  <si>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</si>
  <si>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</si>
  <si>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</si>
  <si>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</si>
  <si>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</si>
  <si>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</si>
  <si>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</si>
  <si>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</si>
  <si>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</si>
  <si>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</si>
  <si>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</si>
  <si>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</si>
  <si>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</si>
  <si>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</si>
  <si>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</si>
  <si>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</si>
  <si>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</si>
  <si>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</si>
  <si>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</si>
  <si>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</si>
  <si>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</si>
  <si>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</si>
  <si>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</si>
  <si>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</si>
  <si>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</si>
  <si>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</si>
  <si>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</si>
  <si>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</si>
  <si>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</si>
  <si>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</si>
  <si>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</si>
  <si>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</si>
  <si>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</si>
  <si>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</si>
  <si>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</si>
  <si>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</si>
  <si>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</si>
  <si>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</si>
  <si>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</si>
  <si>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</si>
  <si>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</si>
  <si>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</si>
  <si>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</si>
  <si>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</si>
  <si>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</si>
  <si>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</si>
  <si>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</si>
  <si>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</si>
  <si>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</si>
  <si>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</si>
  <si>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</si>
  <si>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</si>
  <si>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</si>
  <si>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</si>
  <si>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</si>
  <si>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</si>
  <si>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</si>
  <si>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</si>
  <si>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</si>
  <si>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</si>
  <si>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</si>
  <si>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</si>
  <si>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</si>
  <si>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</si>
  <si>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</si>
  <si>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</si>
  <si>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</si>
  <si>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</si>
  <si>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</si>
  <si>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</si>
  <si>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</si>
  <si>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</si>
  <si>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</si>
  <si>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</si>
  <si>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</si>
  <si>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</si>
  <si>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</si>
  <si>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</si>
  <si>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</si>
  <si>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</si>
  <si>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</si>
  <si>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</si>
  <si>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</si>
  <si>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</si>
  <si>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</si>
  <si>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</si>
  <si>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</si>
  <si>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</si>
  <si>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</si>
  <si>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</si>
  <si>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</si>
  <si>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</si>
  <si>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</si>
  <si>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</si>
  <si>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</si>
  <si>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</si>
  <si>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</si>
  <si>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</si>
  <si>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</si>
  <si>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</si>
  <si>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</si>
  <si>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</si>
  <si>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</si>
  <si>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</si>
  <si>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</si>
  <si>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</si>
  <si>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</si>
  <si>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</si>
  <si>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</si>
  <si>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</si>
  <si>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</si>
  <si>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</si>
  <si>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</si>
  <si>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</si>
  <si>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</si>
  <si>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</si>
  <si>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</si>
  <si>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</si>
  <si>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</si>
  <si>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</si>
  <si>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</si>
  <si>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</si>
  <si>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</si>
  <si>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</si>
  <si>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</si>
  <si>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</si>
  <si>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</si>
  <si>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</si>
  <si>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</si>
  <si>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</si>
  <si>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</si>
  <si>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</si>
  <si>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</si>
  <si>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</si>
  <si>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</si>
  <si>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</si>
  <si>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</si>
  <si>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</si>
  <si>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</si>
  <si>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</si>
  <si>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</si>
  <si>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</si>
  <si>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</si>
  <si>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</si>
  <si>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</si>
  <si>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</si>
  <si>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</si>
  <si>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</si>
  <si>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</si>
  <si>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</si>
  <si>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</si>
  <si>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</si>
  <si>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</si>
  <si>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</si>
  <si>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</si>
  <si>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</si>
  <si>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</si>
  <si>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</si>
  <si>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</si>
  <si>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</si>
  <si>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</si>
  <si>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</si>
  <si>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</si>
  <si>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</si>
  <si>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</si>
  <si>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</si>
  <si>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</si>
  <si>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</si>
  <si>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</si>
  <si>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</si>
  <si>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</si>
  <si>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</si>
  <si>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</si>
  <si>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</si>
  <si>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</si>
  <si>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</si>
  <si>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</si>
  <si>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</si>
  <si>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</si>
  <si>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</si>
  <si>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</si>
  <si>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</si>
  <si>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</si>
  <si>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</si>
  <si>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</si>
  <si>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</si>
  <si>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</si>
  <si>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</si>
  <si>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</si>
  <si>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</si>
  <si>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</si>
  <si>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</si>
  <si>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</si>
  <si>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</si>
  <si>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</si>
  <si>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</si>
  <si>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</si>
  <si>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</si>
  <si>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</si>
  <si>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</si>
  <si>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</si>
  <si>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</si>
  <si>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</si>
  <si>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</si>
  <si>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</si>
  <si>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</si>
  <si>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</si>
  <si>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</si>
  <si>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</si>
  <si>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</si>
  <si>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</si>
  <si>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</si>
  <si>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</si>
  <si>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</si>
  <si>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</si>
  <si>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</si>
  <si>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</si>
  <si>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</si>
  <si>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</si>
  <si>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</si>
  <si>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</si>
  <si>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</si>
  <si>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</si>
  <si>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</si>
  <si>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</si>
  <si>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</si>
  <si>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</si>
  <si>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</si>
  <si>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</si>
  <si>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</si>
  <si>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</si>
  <si>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</si>
  <si>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</si>
  <si>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</si>
  <si>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</si>
  <si>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</si>
  <si>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</si>
  <si>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</si>
  <si>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</si>
  <si>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</si>
  <si>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</si>
  <si>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</si>
  <si>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</si>
  <si>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</si>
  <si>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</si>
  <si>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</si>
  <si>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</si>
  <si>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</si>
  <si>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</si>
  <si>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</si>
  <si>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</si>
  <si>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</si>
  <si>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</si>
  <si>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</si>
  <si>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</si>
  <si>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</si>
  <si>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</si>
  <si>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</si>
  <si>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</si>
  <si>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</si>
  <si>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</si>
  <si>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</si>
  <si>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</si>
  <si>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</si>
  <si>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</si>
  <si>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</si>
  <si>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</si>
  <si>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</si>
  <si>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</si>
  <si>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</si>
  <si>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</si>
  <si>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</si>
  <si>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</si>
  <si>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</si>
  <si>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</si>
  <si>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</si>
  <si>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</si>
  <si>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</si>
  <si>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</si>
  <si>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</si>
  <si>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</si>
  <si>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</si>
  <si>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</si>
  <si>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</si>
  <si>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</si>
  <si>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</si>
  <si>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</si>
  <si>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</si>
  <si>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</si>
  <si>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</si>
  <si>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</si>
  <si>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</si>
  <si>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</si>
  <si>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</si>
  <si>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</si>
  <si>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</si>
  <si>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</si>
  <si>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</si>
  <si>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</si>
  <si>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</si>
  <si>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</si>
  <si>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</si>
  <si>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</si>
  <si>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</si>
  <si>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</si>
  <si>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</si>
  <si>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</si>
  <si>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</si>
  <si>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</si>
  <si>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</si>
  <si>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</si>
  <si>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</si>
  <si>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</si>
  <si>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</si>
  <si>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</si>
  <si>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</si>
  <si>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</si>
  <si>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</si>
  <si>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</si>
  <si>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</si>
  <si>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</si>
  <si>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</si>
  <si>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</si>
  <si>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</si>
  <si>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</si>
  <si>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</si>
  <si>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</si>
  <si>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</si>
  <si>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</si>
  <si>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</si>
  <si>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</si>
  <si>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</si>
  <si>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</si>
  <si>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</si>
  <si>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</si>
  <si>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</si>
  <si>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</si>
  <si>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</si>
  <si>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</si>
  <si>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</si>
  <si>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</si>
  <si>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</si>
  <si>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</si>
  <si>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</si>
  <si>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</si>
  <si>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</si>
  <si>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</si>
  <si>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</si>
  <si>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</si>
  <si>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</si>
  <si>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</si>
  <si>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</si>
  <si>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</si>
  <si>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</si>
  <si>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</si>
  <si>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</si>
  <si>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</si>
  <si>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</si>
  <si>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</si>
  <si>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</si>
  <si>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</si>
  <si>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</si>
  <si>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</si>
  <si>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</si>
  <si>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</si>
  <si>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</si>
  <si>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</si>
  <si>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</si>
  <si>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</si>
  <si>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</si>
  <si>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</si>
  <si>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</si>
  <si>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</si>
  <si>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</si>
  <si>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</si>
  <si>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</si>
  <si>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</si>
  <si>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</si>
  <si>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</si>
  <si>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</si>
  <si>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</si>
  <si>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</si>
  <si>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</si>
  <si>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</si>
  <si>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</si>
  <si>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</si>
  <si>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</si>
  <si>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</si>
  <si>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</si>
  <si>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</si>
  <si>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</si>
  <si>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</si>
  <si>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</si>
  <si>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</si>
  <si>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</si>
  <si>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</si>
  <si>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</si>
  <si>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</si>
  <si>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</si>
  <si>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</si>
  <si>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</si>
  <si>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</si>
  <si>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</si>
  <si>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</si>
  <si>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</si>
  <si>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</si>
  <si>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</si>
  <si>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</si>
  <si>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</si>
  <si>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</si>
  <si>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</si>
  <si>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</si>
  <si>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</si>
  <si>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</si>
  <si>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</si>
  <si>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</si>
  <si>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</si>
  <si>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</si>
  <si>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</si>
  <si>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</si>
  <si>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</si>
  <si>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</si>
  <si>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</si>
  <si>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</si>
  <si>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</si>
  <si>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</si>
  <si>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</si>
  <si>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</si>
  <si>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</si>
  <si>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</si>
  <si>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</si>
  <si>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</si>
  <si>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</si>
  <si>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</si>
  <si>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</si>
  <si>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</si>
  <si>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</si>
  <si>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</si>
  <si>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</si>
  <si>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</si>
  <si>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</si>
  <si>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</si>
  <si>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</si>
  <si>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</si>
  <si>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</si>
  <si>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</si>
  <si>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</si>
  <si>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</si>
  <si>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</si>
  <si>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</si>
  <si>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</si>
  <si>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</si>
  <si>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</si>
  <si>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</si>
  <si>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</si>
  <si>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</si>
  <si>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</si>
  <si>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</si>
  <si>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</si>
  <si>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</si>
  <si>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</si>
  <si>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</si>
  <si>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</si>
  <si>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</si>
  <si>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</si>
  <si>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</si>
  <si>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</si>
  <si>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</si>
  <si>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</si>
  <si>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</si>
  <si>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</si>
  <si>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</si>
  <si>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</si>
  <si>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</si>
  <si>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</si>
  <si>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</si>
  <si>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</si>
  <si>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</si>
  <si>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</si>
  <si>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</si>
  <si>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</si>
  <si>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</si>
  <si>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</si>
  <si>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</si>
  <si>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</si>
  <si>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</si>
  <si>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</si>
  <si>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</si>
  <si>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</si>
  <si>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</si>
  <si>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</si>
  <si>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</si>
  <si>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</si>
  <si>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</si>
  <si>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</si>
  <si>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</si>
  <si>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</si>
  <si>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</si>
  <si>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</si>
  <si>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</si>
  <si>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</si>
  <si>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</si>
  <si>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</si>
  <si>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</si>
  <si>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</si>
  <si>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</si>
  <si>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</si>
  <si>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</si>
  <si>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</si>
  <si>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</si>
  <si>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</si>
  <si>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</si>
  <si>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</si>
  <si>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</si>
  <si>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</si>
  <si>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</si>
  <si>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</si>
  <si>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</si>
  <si>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</si>
  <si>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</si>
  <si>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</si>
  <si>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</si>
  <si>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</si>
  <si>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</si>
  <si>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</si>
  <si>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</si>
  <si>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</si>
  <si>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</si>
  <si>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</si>
  <si>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</si>
  <si>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</si>
  <si>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</si>
  <si>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</si>
  <si>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</si>
  <si>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</si>
  <si>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</si>
  <si>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</si>
  <si>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</si>
  <si>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</si>
  <si>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</si>
  <si>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</si>
  <si>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</si>
  <si>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</si>
  <si>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</si>
  <si>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</si>
  <si>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</si>
  <si>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</si>
  <si>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</si>
  <si>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</si>
  <si>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</si>
  <si>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</si>
  <si>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</si>
  <si>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</si>
  <si>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</si>
  <si>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</si>
  <si>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</si>
  <si>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</si>
  <si>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</si>
  <si>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</si>
  <si>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</si>
  <si>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</si>
  <si>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</si>
  <si>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</si>
  <si>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</si>
  <si>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</si>
  <si>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</si>
  <si>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</si>
  <si>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</si>
  <si>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</si>
  <si>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</si>
  <si>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</si>
  <si>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</si>
  <si>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</si>
  <si>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</si>
  <si>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</si>
  <si>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</si>
  <si>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</si>
  <si>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</si>
  <si>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</si>
  <si>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</si>
  <si>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</si>
  <si>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</si>
  <si>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</si>
  <si>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</si>
  <si>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</si>
  <si>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</si>
  <si>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</si>
  <si>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</si>
  <si>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</si>
  <si>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</si>
  <si>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</si>
  <si>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</si>
  <si>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</si>
  <si>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</si>
  <si>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</si>
  <si>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</si>
  <si>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</si>
  <si>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</si>
  <si>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</si>
  <si>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</si>
  <si>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</si>
  <si>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</si>
  <si>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</si>
  <si>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</si>
  <si>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</si>
  <si>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</si>
  <si>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</si>
  <si>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</si>
  <si>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</si>
  <si>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</si>
  <si>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</si>
  <si>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</si>
  <si>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</si>
  <si>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</si>
  <si>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</si>
  <si>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</si>
  <si>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</si>
  <si>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</si>
  <si>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</si>
  <si>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</si>
  <si>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</si>
  <si>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</si>
  <si>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</si>
  <si>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</si>
  <si>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</si>
  <si>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</si>
  <si>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</si>
  <si>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</si>
  <si>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</si>
  <si>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</si>
  <si>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</si>
  <si>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</si>
  <si>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</si>
  <si>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</si>
  <si>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</si>
  <si>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</si>
  <si>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</si>
  <si>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</si>
  <si>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</si>
  <si>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</si>
  <si>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</si>
  <si>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</si>
  <si>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</si>
  <si>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</si>
  <si>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</si>
  <si>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</si>
  <si>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</si>
  <si>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</si>
  <si>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</si>
  <si>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</si>
  <si>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</si>
  <si>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</si>
  <si>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</si>
  <si>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</si>
  <si>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</si>
  <si>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</si>
  <si>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</si>
  <si>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</si>
  <si>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</si>
  <si>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</si>
  <si>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</si>
  <si>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</si>
  <si>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</si>
  <si>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</si>
  <si>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</si>
  <si>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</si>
  <si>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</si>
  <si>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</si>
  <si>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</si>
  <si>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</si>
  <si>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</si>
  <si>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</si>
  <si>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</si>
  <si>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</si>
  <si>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</si>
  <si>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</si>
  <si>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</si>
  <si>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</si>
  <si>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</si>
  <si>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</si>
  <si>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</si>
  <si>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</si>
  <si>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</si>
  <si>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</si>
  <si>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</si>
  <si>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</si>
  <si>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</si>
  <si>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</si>
  <si>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</si>
  <si>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</si>
  <si>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</si>
  <si>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</si>
  <si>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</si>
  <si>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</si>
  <si>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</si>
  <si>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</si>
  <si>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</si>
  <si>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</si>
  <si>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</si>
  <si>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</si>
  <si>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</si>
  <si>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</si>
  <si>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</si>
  <si>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</si>
  <si>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</si>
  <si>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</si>
  <si>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</si>
  <si>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</si>
  <si>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</si>
  <si>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</si>
  <si>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</si>
  <si>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</si>
  <si>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</si>
  <si>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</si>
  <si>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</si>
  <si>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</si>
  <si>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</si>
  <si>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</si>
  <si>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</si>
  <si>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</si>
  <si>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</si>
  <si>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</si>
  <si>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</si>
  <si>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</si>
  <si>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</si>
  <si>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</si>
  <si>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</si>
  <si>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</si>
  <si>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</si>
  <si>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</si>
  <si>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</si>
  <si>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</si>
  <si>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</si>
  <si>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</si>
  <si>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</si>
  <si>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</si>
  <si>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</si>
  <si>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</si>
  <si>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</si>
  <si>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</si>
  <si>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</si>
  <si>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</si>
  <si>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</si>
  <si>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</si>
  <si>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</si>
  <si>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</si>
  <si>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</si>
  <si>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</si>
  <si>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</si>
  <si>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</si>
  <si>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</si>
  <si>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</si>
  <si>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</si>
  <si>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</si>
  <si>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</si>
  <si>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</si>
  <si>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</si>
  <si>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</si>
  <si>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</si>
  <si>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</si>
  <si>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</si>
  <si>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</si>
  <si>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</si>
  <si>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</si>
  <si>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</si>
  <si>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</si>
  <si>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</si>
  <si>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</si>
  <si>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</si>
  <si>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</si>
  <si>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</si>
  <si>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</si>
  <si>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</si>
  <si>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</si>
  <si>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</si>
  <si>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</si>
  <si>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</si>
  <si>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</si>
  <si>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</si>
  <si>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</si>
  <si>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</si>
  <si>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</si>
  <si>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</si>
  <si>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</si>
  <si>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</si>
  <si>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</si>
  <si>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</si>
  <si>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</si>
  <si>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</si>
  <si>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</si>
  <si>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</si>
  <si>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</si>
  <si>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</si>
  <si>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</si>
  <si>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</si>
  <si>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</si>
  <si>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</si>
  <si>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</si>
  <si>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</si>
  <si>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</si>
  <si>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</si>
  <si>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</si>
  <si>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</si>
  <si>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</si>
  <si>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</si>
  <si>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</si>
  <si>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</si>
  <si>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</si>
  <si>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</si>
  <si>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</si>
  <si>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</si>
  <si>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</si>
  <si>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</si>
  <si>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</si>
  <si>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</si>
  <si>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</si>
  <si>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</si>
  <si>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</si>
  <si>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</si>
  <si>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</si>
  <si>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</si>
  <si>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</si>
  <si>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</si>
  <si>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</si>
  <si>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</si>
  <si>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</si>
  <si>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</si>
  <si>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</si>
  <si>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</si>
  <si>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</si>
  <si>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</si>
  <si>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</si>
  <si>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</si>
  <si>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</si>
  <si>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</si>
  <si>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</si>
  <si>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</si>
  <si>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</si>
  <si>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</si>
  <si>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</si>
  <si>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</si>
  <si>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</si>
  <si>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</si>
  <si>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</si>
  <si>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</si>
  <si>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</si>
  <si>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</si>
  <si>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</si>
  <si>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</si>
  <si>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</si>
  <si>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</si>
  <si>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</si>
  <si>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</si>
  <si>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</si>
  <si>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</si>
  <si>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</si>
  <si>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</si>
  <si>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</si>
  <si>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</si>
  <si>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</si>
  <si>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</si>
  <si>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</si>
  <si>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</si>
  <si>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</si>
  <si>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</si>
  <si>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</si>
  <si>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</si>
  <si>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</si>
  <si>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</si>
  <si>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</si>
  <si>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</si>
  <si>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</si>
  <si>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</si>
  <si>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</si>
  <si>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</si>
  <si>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</si>
  <si>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</si>
  <si>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</si>
  <si>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</si>
  <si>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</si>
  <si>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</si>
  <si>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</si>
  <si>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</si>
  <si>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</si>
  <si>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</si>
  <si>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</si>
  <si>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</si>
  <si>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</si>
  <si>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</si>
  <si>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</si>
  <si>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</si>
  <si>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</si>
  <si>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</si>
  <si>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</si>
  <si>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</si>
  <si>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</si>
  <si>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</si>
  <si>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</si>
  <si>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</si>
  <si>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</si>
  <si>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</si>
  <si>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</si>
  <si>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</si>
  <si>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</si>
  <si>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</si>
  <si>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</si>
  <si>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</si>
  <si>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</si>
  <si>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</si>
  <si>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</si>
  <si>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</si>
  <si>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</si>
  <si>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</si>
  <si>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</si>
  <si>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</si>
  <si>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</si>
  <si>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</si>
  <si>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</si>
  <si>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</si>
  <si>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</si>
  <si>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</si>
  <si>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</si>
  <si>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</si>
  <si>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</si>
  <si>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</si>
  <si>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</si>
  <si>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</si>
  <si>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</si>
  <si>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</si>
  <si>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</si>
  <si>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</si>
  <si>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</si>
  <si>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</si>
  <si>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</si>
  <si>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</si>
  <si>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</si>
  <si>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</si>
  <si>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</si>
  <si>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</si>
  <si>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</si>
  <si>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</si>
  <si>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</si>
  <si>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</si>
  <si>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</si>
  <si>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</si>
  <si>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</si>
  <si>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</si>
  <si>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</si>
  <si>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</si>
  <si>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</si>
  <si>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</si>
  <si>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</si>
  <si>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</si>
  <si>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</si>
  <si>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</si>
  <si>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</si>
  <si>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</si>
  <si>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</si>
  <si>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</si>
  <si>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</si>
  <si>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</si>
  <si>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</si>
  <si>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</si>
  <si>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</si>
  <si>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</si>
  <si>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</si>
  <si>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</si>
  <si>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</si>
  <si>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</si>
  <si>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</si>
  <si>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</si>
  <si>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</si>
  <si>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</si>
  <si>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</si>
  <si>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</si>
  <si>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</si>
  <si>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</si>
  <si>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</si>
  <si>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</si>
  <si>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</si>
  <si>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</si>
  <si>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</si>
  <si>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</si>
  <si>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</si>
  <si>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</si>
  <si>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</si>
  <si>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</si>
  <si>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</si>
  <si>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</si>
  <si>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</si>
  <si>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</si>
  <si>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</si>
  <si>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</si>
  <si>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</si>
  <si>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</si>
  <si>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</si>
  <si>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</si>
  <si>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</si>
  <si>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</si>
  <si>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</si>
  <si>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</si>
  <si>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</si>
  <si>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</si>
  <si>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</si>
  <si>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</si>
  <si>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</si>
  <si>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</si>
  <si>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</si>
  <si>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</si>
  <si>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</si>
  <si>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</si>
  <si>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</si>
  <si>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</si>
  <si>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</si>
  <si>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</si>
  <si>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</si>
  <si>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</si>
  <si>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</si>
  <si>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</si>
  <si>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</si>
  <si>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</si>
  <si>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</si>
  <si>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</si>
  <si>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</si>
  <si>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</si>
  <si>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</si>
  <si>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</si>
  <si>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</si>
  <si>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</si>
  <si>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</si>
  <si>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</si>
  <si>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</si>
  <si>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</si>
  <si>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</si>
  <si>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</si>
  <si>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</si>
  <si>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</si>
  <si>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</si>
  <si>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</si>
  <si>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</si>
  <si>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</si>
  <si>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</si>
  <si>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</si>
  <si>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</si>
  <si>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</si>
  <si>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</si>
  <si>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</si>
  <si>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</si>
  <si>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</si>
  <si>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</si>
  <si>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</si>
  <si>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</si>
  <si>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</si>
  <si>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</si>
  <si>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</si>
  <si>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</si>
  <si>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</si>
  <si>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</si>
  <si>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</si>
  <si>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</si>
  <si>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</si>
  <si>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</si>
  <si>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</si>
  <si>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</si>
  <si>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</si>
  <si>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</si>
  <si>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</si>
  <si>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</si>
  <si>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</si>
  <si>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</si>
  <si>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</si>
  <si>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</si>
  <si>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</si>
  <si>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</si>
  <si>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</si>
  <si>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</si>
  <si>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</si>
  <si>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</si>
  <si>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</si>
  <si>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</si>
  <si>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</si>
  <si>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</si>
  <si>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</si>
  <si>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</si>
  <si>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</si>
  <si>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</si>
  <si>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</si>
  <si>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</si>
  <si>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</si>
  <si>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</si>
  <si>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</si>
  <si>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</si>
  <si>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</si>
  <si>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</si>
  <si>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</si>
  <si>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</si>
  <si>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</si>
  <si>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</si>
  <si>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</si>
  <si>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</si>
  <si>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</si>
  <si>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</si>
  <si>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</si>
  <si>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</si>
  <si>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</si>
  <si>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</si>
  <si>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</si>
  <si>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</si>
  <si>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</si>
  <si>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</si>
  <si>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</si>
  <si>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</si>
  <si>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</si>
  <si>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</si>
  <si>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</si>
  <si>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</si>
  <si>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</si>
  <si>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</si>
  <si>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</si>
  <si>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</si>
  <si>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</si>
  <si>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</si>
  <si>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</si>
  <si>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</si>
  <si>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</si>
  <si>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</si>
  <si>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</si>
  <si>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</si>
  <si>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</si>
  <si>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</si>
  <si>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</si>
  <si>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</si>
  <si>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</si>
  <si>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</si>
  <si>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</si>
  <si>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</si>
  <si>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</si>
  <si>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</si>
  <si>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</si>
  <si>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</si>
  <si>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</si>
  <si>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</si>
  <si>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</si>
  <si>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</si>
  <si>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</si>
  <si>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</si>
  <si>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</si>
  <si>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</si>
  <si>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</si>
  <si>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</si>
  <si>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</si>
  <si>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</si>
  <si>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</si>
  <si>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</si>
  <si>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</si>
  <si>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</si>
  <si>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</si>
  <si>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</si>
  <si>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</si>
  <si>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</si>
  <si>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</si>
  <si>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</si>
  <si>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</si>
  <si>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</si>
  <si>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</si>
  <si>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</si>
  <si>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</si>
  <si>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</si>
  <si>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</si>
  <si>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</si>
  <si>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</si>
  <si>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</si>
  <si>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</si>
  <si>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</si>
  <si>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</si>
  <si>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</si>
  <si>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</si>
  <si>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</si>
  <si>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</si>
  <si>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</si>
  <si>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</si>
  <si>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</si>
  <si>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</si>
  <si>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</si>
  <si>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</si>
  <si>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</si>
  <si>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</si>
  <si>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</si>
  <si>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</si>
  <si>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</si>
  <si>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</si>
  <si>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</si>
  <si>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</si>
  <si>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</si>
  <si>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</si>
  <si>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</si>
  <si>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</si>
  <si>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</si>
  <si>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</si>
  <si>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</si>
  <si>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</si>
  <si>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</si>
  <si>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</si>
  <si>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</si>
  <si>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</si>
  <si>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</si>
  <si>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</si>
  <si>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</si>
  <si>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</si>
  <si>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</si>
  <si>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</si>
  <si>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</si>
  <si>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</si>
  <si>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</si>
  <si>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</si>
  <si>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</si>
  <si>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</si>
  <si>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</si>
  <si>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</si>
  <si>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</si>
  <si>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</si>
  <si>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</si>
  <si>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</si>
  <si>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</si>
  <si>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</si>
  <si>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</si>
  <si>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</si>
  <si>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</si>
  <si>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</si>
  <si>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</si>
  <si>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</si>
  <si>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</si>
  <si>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</si>
  <si>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</si>
  <si>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</si>
  <si>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</si>
  <si>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</si>
  <si>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</si>
  <si>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</si>
  <si>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</si>
  <si>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</si>
  <si>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</si>
  <si>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</si>
  <si>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</si>
  <si>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</si>
  <si>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</si>
  <si>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</si>
  <si>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</si>
  <si>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</si>
  <si>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</si>
  <si>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</si>
  <si>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</si>
  <si>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</si>
  <si>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</si>
  <si>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</si>
  <si>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</si>
  <si>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</si>
  <si>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</si>
  <si>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</si>
  <si>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</si>
  <si>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</si>
  <si>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</si>
  <si>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</si>
  <si>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</si>
  <si>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</si>
  <si>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</si>
  <si>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</si>
  <si>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</si>
  <si>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</si>
  <si>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</si>
  <si>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</si>
  <si>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</si>
  <si>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</si>
  <si>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</si>
  <si>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</si>
  <si>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</si>
  <si>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</si>
  <si>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</si>
  <si>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</si>
  <si>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</si>
  <si>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</si>
  <si>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</si>
  <si>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</si>
  <si>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</si>
  <si>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</si>
  <si>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</si>
  <si>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</si>
  <si>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</si>
  <si>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</si>
  <si>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</si>
  <si>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</si>
  <si>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</si>
  <si>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</si>
  <si>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</si>
  <si>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</si>
  <si>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</si>
  <si>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</si>
  <si>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</si>
  <si>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</si>
  <si>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</si>
  <si>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</si>
  <si>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</si>
  <si>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</si>
  <si>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</si>
  <si>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</si>
  <si>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</si>
  <si>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</si>
  <si>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</si>
  <si>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</si>
  <si>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</si>
  <si>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</si>
  <si>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</si>
  <si>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</si>
  <si>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</si>
  <si>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</si>
  <si>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</si>
  <si>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</si>
  <si>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</si>
  <si>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</si>
  <si>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</si>
  <si>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</si>
  <si>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</si>
  <si>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</si>
  <si>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</si>
  <si>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</si>
  <si>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</si>
  <si>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</si>
  <si>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</si>
  <si>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</si>
  <si>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</si>
  <si>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</si>
  <si>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</si>
  <si>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</si>
  <si>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</si>
  <si>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</si>
  <si>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</si>
  <si>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</si>
  <si>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</si>
  <si>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</si>
  <si>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</si>
  <si>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</si>
  <si>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</si>
  <si>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</si>
  <si>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</si>
  <si>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</si>
  <si>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</si>
  <si>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</si>
  <si>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</si>
  <si>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</si>
  <si>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</si>
  <si>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</si>
  <si>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</si>
  <si>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</si>
  <si>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</si>
  <si>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</si>
  <si>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</si>
  <si>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</si>
  <si>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</si>
  <si>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</si>
  <si>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</si>
  <si>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</si>
  <si>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</si>
  <si>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</si>
  <si>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</si>
  <si>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</si>
  <si>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</si>
  <si>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</si>
  <si>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</si>
  <si>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</si>
  <si>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</si>
  <si>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</si>
  <si>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</si>
  <si>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</si>
  <si>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</si>
  <si>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</si>
  <si>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</si>
  <si>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</si>
  <si>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</si>
  <si>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</si>
  <si>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</si>
  <si>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</si>
  <si>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</si>
  <si>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</si>
  <si>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</si>
  <si>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</si>
  <si>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</si>
  <si>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</si>
  <si>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</si>
  <si>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</si>
  <si>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</si>
  <si>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</si>
  <si>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</si>
  <si>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</si>
  <si>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</si>
  <si>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</si>
  <si>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</si>
  <si>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</si>
  <si>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</si>
  <si>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</si>
  <si>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</si>
  <si>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</si>
  <si>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</si>
  <si>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</si>
  <si>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</si>
  <si>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</si>
  <si>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</si>
  <si>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</si>
  <si>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</si>
  <si>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</si>
  <si>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</si>
  <si>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</si>
  <si>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</si>
  <si>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</si>
  <si>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</si>
  <si>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</si>
  <si>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</si>
  <si>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</si>
  <si>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</si>
  <si>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</si>
  <si>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</si>
  <si>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</si>
  <si>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</si>
  <si>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</si>
  <si>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</si>
  <si>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</si>
  <si>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</si>
  <si>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</si>
  <si>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</si>
  <si>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</si>
  <si>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</si>
  <si>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</si>
  <si>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</si>
  <si>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</si>
  <si>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</si>
  <si>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</si>
  <si>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</si>
  <si>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</si>
  <si>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</si>
  <si>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</si>
  <si>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</si>
  <si>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</si>
  <si>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</si>
  <si>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</si>
  <si>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</si>
  <si>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</si>
  <si>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</si>
  <si>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</si>
  <si>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</si>
  <si>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</si>
  <si>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</si>
  <si>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</si>
  <si>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</si>
  <si>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</si>
  <si>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</si>
  <si>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</si>
  <si>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</si>
  <si>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</si>
  <si>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</si>
  <si>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</si>
  <si>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</si>
  <si>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</si>
  <si>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</si>
  <si>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</si>
  <si>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</si>
  <si>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</si>
  <si>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</si>
  <si>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</si>
  <si>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</si>
  <si>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</si>
  <si>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</si>
  <si>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</si>
  <si>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</si>
  <si>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</si>
  <si>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</si>
  <si>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</si>
  <si>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</si>
  <si>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</si>
  <si>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</si>
  <si>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</si>
  <si>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</si>
  <si>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</si>
  <si>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</si>
  <si>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</si>
  <si>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</si>
  <si>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</si>
  <si>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</si>
  <si>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</si>
  <si>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</si>
  <si>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</si>
  <si>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</si>
  <si>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</si>
  <si>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</si>
  <si>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</si>
  <si>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</si>
  <si>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</si>
  <si>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</si>
  <si>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</si>
  <si>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</si>
  <si>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</si>
  <si>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</si>
  <si>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</si>
  <si>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</si>
  <si>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</si>
  <si>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</si>
  <si>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</si>
  <si>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</si>
  <si>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</si>
  <si>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</si>
  <si>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</si>
  <si>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</si>
  <si>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</si>
  <si>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</si>
  <si>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</si>
  <si>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</si>
  <si>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</si>
  <si>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</si>
  <si>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</si>
  <si>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</si>
  <si>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</si>
  <si>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</si>
  <si>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</si>
  <si>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</si>
  <si>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</si>
  <si>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</si>
  <si>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</si>
  <si>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</si>
  <si>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</si>
  <si>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</si>
  <si>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</si>
  <si>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</si>
  <si>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</si>
  <si>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</si>
  <si>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</si>
  <si>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</si>
  <si>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</si>
  <si>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</si>
  <si>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</si>
  <si>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</si>
  <si>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</si>
  <si>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</si>
  <si>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</si>
  <si>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</si>
  <si>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</si>
  <si>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</si>
  <si>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</si>
  <si>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</si>
  <si>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</si>
  <si>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</si>
  <si>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</si>
  <si>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</si>
  <si>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</si>
  <si>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</si>
  <si>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</si>
  <si>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</si>
  <si>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</si>
  <si>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</si>
  <si>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</si>
  <si>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</si>
  <si>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</si>
  <si>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</si>
  <si>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</si>
  <si>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</si>
  <si>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</si>
  <si>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</si>
  <si>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</si>
  <si>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</si>
  <si>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</si>
  <si>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</si>
  <si>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</si>
  <si>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</si>
  <si>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</si>
  <si>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</si>
  <si>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</si>
  <si>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</si>
  <si>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</si>
  <si>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</si>
  <si>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</si>
  <si>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</si>
  <si>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</si>
  <si>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</si>
  <si>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</si>
  <si>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</si>
  <si>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</si>
  <si>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</si>
  <si>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</si>
  <si>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</si>
  <si>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</si>
  <si>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</si>
  <si>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</si>
  <si>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</si>
  <si>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</si>
  <si>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</si>
  <si>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</si>
  <si>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</si>
  <si>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</si>
  <si>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</si>
  <si>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</si>
  <si>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</si>
  <si>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</si>
  <si>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</si>
  <si>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</si>
  <si>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</si>
  <si>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</si>
  <si>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</si>
  <si>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</si>
  <si>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</si>
  <si>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</si>
  <si>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</si>
  <si>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</si>
  <si>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</si>
  <si>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</si>
  <si>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</si>
  <si>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</si>
  <si>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</si>
  <si>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</si>
  <si>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</si>
  <si>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</si>
  <si>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</si>
  <si>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</si>
  <si>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</si>
  <si>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</si>
  <si>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</si>
  <si>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</si>
  <si>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</si>
  <si>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</si>
  <si>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</si>
  <si>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</si>
  <si>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</si>
  <si>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</si>
  <si>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</si>
  <si>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</si>
  <si>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</si>
  <si>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</si>
  <si>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</si>
  <si>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</si>
  <si>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</si>
  <si>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</si>
  <si>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</si>
  <si>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</si>
  <si>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</si>
  <si>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</si>
  <si>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</si>
  <si>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</si>
  <si>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</si>
  <si>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</si>
  <si>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</si>
  <si>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</si>
  <si>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</si>
  <si>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</si>
  <si>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</si>
  <si>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</si>
  <si>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</si>
  <si>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</si>
  <si>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</si>
  <si>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</si>
  <si>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</si>
  <si>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</si>
  <si>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</si>
  <si>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</si>
  <si>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</si>
  <si>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</si>
  <si>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</si>
  <si>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</si>
  <si>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</si>
  <si>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</si>
  <si>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</si>
  <si>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</si>
  <si>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</si>
  <si>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</si>
  <si>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</si>
  <si>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</si>
  <si>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</si>
  <si>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</si>
  <si>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</si>
  <si>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</si>
  <si>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</si>
  <si>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</si>
  <si>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</si>
  <si>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</si>
  <si>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</si>
  <si>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</si>
  <si>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</si>
  <si>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</si>
  <si>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</si>
  <si>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</si>
  <si>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</si>
  <si>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</si>
  <si>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</si>
  <si>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</si>
  <si>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</si>
  <si>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</si>
  <si>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</si>
  <si>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</si>
  <si>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</si>
  <si>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</si>
  <si>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</si>
  <si>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</si>
  <si>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</si>
  <si>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</si>
  <si>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</si>
  <si>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</si>
  <si>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</si>
  <si>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</si>
  <si>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</si>
  <si>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</si>
  <si>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</si>
  <si>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</si>
  <si>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</si>
  <si>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</si>
  <si>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</si>
  <si>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</si>
  <si>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</si>
  <si>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</si>
  <si>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</si>
  <si>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</si>
  <si>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</si>
  <si>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</si>
  <si>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</si>
  <si>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</si>
  <si>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</si>
  <si>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</si>
  <si>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</si>
  <si>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</si>
  <si>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</si>
  <si>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</si>
  <si>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</si>
  <si>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</si>
  <si>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</si>
  <si>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</si>
  <si>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</si>
  <si>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</si>
  <si>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</si>
  <si>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</si>
  <si>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</si>
  <si>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</si>
  <si>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</si>
  <si>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</si>
  <si>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</si>
  <si>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</si>
  <si>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</si>
  <si>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</si>
  <si>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</si>
  <si>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</si>
  <si>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</si>
  <si>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</si>
  <si>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</si>
  <si>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</si>
  <si>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</si>
  <si>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</si>
  <si>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</si>
  <si>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</si>
  <si>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</si>
  <si>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</si>
  <si>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</si>
  <si>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</si>
  <si>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</si>
  <si>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</si>
  <si>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</si>
  <si>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</si>
  <si>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</si>
  <si>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</si>
  <si>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</si>
  <si>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</si>
  <si>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</si>
  <si>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</si>
  <si>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</si>
  <si>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</si>
  <si>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</si>
  <si>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</si>
  <si>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</si>
  <si>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</si>
  <si>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</si>
  <si>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</si>
  <si>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</si>
  <si>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</si>
  <si>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</si>
  <si>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</si>
  <si>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</si>
  <si>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</si>
  <si>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</si>
  <si>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</si>
  <si>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</si>
  <si>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</si>
  <si>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</si>
  <si>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</si>
  <si>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</si>
  <si>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</si>
  <si>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</si>
  <si>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</si>
  <si>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</si>
  <si>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</si>
  <si>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</si>
  <si>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</si>
  <si>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</si>
  <si>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</si>
  <si>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</si>
  <si>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</si>
  <si>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</si>
  <si>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</si>
  <si>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</si>
  <si>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</si>
  <si>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</si>
  <si>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</si>
  <si>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</si>
  <si>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</si>
  <si>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</si>
  <si>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</si>
  <si>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</si>
  <si>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</si>
  <si>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</si>
  <si>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</si>
  <si>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</si>
  <si>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</si>
  <si>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</si>
  <si>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</si>
  <si>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</si>
  <si>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</si>
  <si>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</si>
  <si>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</si>
  <si>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</si>
  <si>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</si>
  <si>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</si>
  <si>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</si>
  <si>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</si>
  <si>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</si>
  <si>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</si>
  <si>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</si>
  <si>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</si>
  <si>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</si>
  <si>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</si>
  <si>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</si>
  <si>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</si>
  <si>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</si>
  <si>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</si>
  <si>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</si>
  <si>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</si>
  <si>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</si>
  <si>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</si>
  <si>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</si>
  <si>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</si>
  <si>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</si>
  <si>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</si>
  <si>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</si>
  <si>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</si>
  <si>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</si>
  <si>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</si>
  <si>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</si>
  <si>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</si>
  <si>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</si>
  <si>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</si>
  <si>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</si>
  <si>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</si>
  <si>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</si>
  <si>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</si>
  <si>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</si>
  <si>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</si>
  <si>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</si>
  <si>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</si>
  <si>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</si>
  <si>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</si>
  <si>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</si>
  <si>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</si>
  <si>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</si>
  <si>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</si>
  <si>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</si>
  <si>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</si>
  <si>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</si>
  <si>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</si>
  <si>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</si>
  <si>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</si>
  <si>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</si>
  <si>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</si>
  <si>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</si>
  <si>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</si>
  <si>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</si>
  <si>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</si>
  <si>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</si>
  <si>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</si>
  <si>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</si>
  <si>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</si>
  <si>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</si>
  <si>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</si>
  <si>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</si>
  <si>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</si>
  <si>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</si>
  <si>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</si>
  <si>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</si>
  <si>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</si>
  <si>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</si>
  <si>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</si>
  <si>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</si>
  <si>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</si>
  <si>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</si>
  <si>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</si>
  <si>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</si>
  <si>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</si>
  <si>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</si>
  <si>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</si>
  <si>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</si>
  <si>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</si>
  <si>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</si>
  <si>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</si>
  <si>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</si>
  <si>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</si>
  <si>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</si>
  <si>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</si>
  <si>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</si>
  <si>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</si>
  <si>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</si>
  <si>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</si>
  <si>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</si>
  <si>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</si>
  <si>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</si>
  <si>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</si>
  <si>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</si>
  <si>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</si>
  <si>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</si>
  <si>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</si>
  <si>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</si>
  <si>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</si>
  <si>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</si>
  <si>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</si>
  <si>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</si>
  <si>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</si>
  <si>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</si>
  <si>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</si>
  <si>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</si>
  <si>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</si>
  <si>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</si>
  <si>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</si>
  <si>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</si>
  <si>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</si>
  <si>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</si>
  <si>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</si>
  <si>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</si>
  <si>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</si>
  <si>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</si>
  <si>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</si>
  <si>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</si>
  <si>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</si>
  <si>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</si>
  <si>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</si>
  <si>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</si>
  <si>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</si>
  <si>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</si>
  <si>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</si>
  <si>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</si>
  <si>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</si>
  <si>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</si>
  <si>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</si>
  <si>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</si>
  <si>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</si>
  <si>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</si>
  <si>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</si>
  <si>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</si>
  <si>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</si>
  <si>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</si>
  <si>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</si>
  <si>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</si>
  <si>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</si>
  <si>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</si>
  <si>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</si>
  <si>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</si>
  <si>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</si>
  <si>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</si>
  <si>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</si>
  <si>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</si>
  <si>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</si>
  <si>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</si>
  <si>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</si>
  <si>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</si>
  <si>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</si>
  <si>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</si>
  <si>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</si>
  <si>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</si>
  <si>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</si>
  <si>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</si>
  <si>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</si>
  <si>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</si>
  <si>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</si>
  <si>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</si>
  <si>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</si>
  <si>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</si>
  <si>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</si>
  <si>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</si>
  <si>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</si>
  <si>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</si>
  <si>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</si>
  <si>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</si>
  <si>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</si>
  <si>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</si>
  <si>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</si>
  <si>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</si>
  <si>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</si>
  <si>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</si>
  <si>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</si>
  <si>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</si>
  <si>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</si>
  <si>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</si>
  <si>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</si>
  <si>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</si>
  <si>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</si>
  <si>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</si>
  <si>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</si>
  <si>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</si>
  <si>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</si>
  <si>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</si>
  <si>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</si>
  <si>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</si>
  <si>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</si>
  <si>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</si>
  <si>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</si>
  <si>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</si>
  <si>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</si>
  <si>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</si>
  <si>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</si>
  <si>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</si>
  <si>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</si>
  <si>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</si>
  <si>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</si>
  <si>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</si>
  <si>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</si>
  <si>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</si>
  <si>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</si>
  <si>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</si>
  <si>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</si>
  <si>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</si>
  <si>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</si>
  <si>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</si>
  <si>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</si>
  <si>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</si>
  <si>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</si>
  <si>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</si>
  <si>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</si>
  <si>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</si>
  <si>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</si>
  <si>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</si>
  <si>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</si>
  <si>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</si>
  <si>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</si>
  <si>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</si>
  <si>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</si>
  <si>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</si>
  <si>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</si>
  <si>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</si>
  <si>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</si>
  <si>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</si>
  <si>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</si>
  <si>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</si>
  <si>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</si>
  <si>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</si>
  <si>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</si>
  <si>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</si>
  <si>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</si>
  <si>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</si>
  <si>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</si>
  <si>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</si>
  <si>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</si>
  <si>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</si>
  <si>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</si>
  <si>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</si>
  <si>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</si>
  <si>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</si>
  <si>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</si>
  <si>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</si>
  <si>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</si>
  <si>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</si>
  <si>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</si>
  <si>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</si>
  <si>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</si>
  <si>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</si>
  <si>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</si>
  <si>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</si>
  <si>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</si>
  <si>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</si>
  <si>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</si>
  <si>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</si>
  <si>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</si>
  <si>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</si>
  <si>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</si>
  <si>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</si>
  <si>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</si>
  <si>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</si>
  <si>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</si>
  <si>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</si>
  <si>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</si>
  <si>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</si>
  <si>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</si>
  <si>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</si>
  <si>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</si>
  <si>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</si>
  <si>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</si>
  <si>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</si>
  <si>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</si>
  <si>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</si>
  <si>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</si>
  <si>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</si>
  <si>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</si>
  <si>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</si>
  <si>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</si>
  <si>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</si>
  <si>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</si>
  <si>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</si>
  <si>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</si>
  <si>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</si>
  <si>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</si>
  <si>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</si>
  <si>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</si>
  <si>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</si>
  <si>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</si>
  <si>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</si>
  <si>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</si>
  <si>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</si>
  <si>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</si>
  <si>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</si>
  <si>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</si>
  <si>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</si>
  <si>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</si>
  <si>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</si>
  <si>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</si>
  <si>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</si>
  <si>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</si>
  <si>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</si>
  <si>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</si>
  <si>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</si>
  <si>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</si>
  <si>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</si>
  <si>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</si>
  <si>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</si>
  <si>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</si>
  <si>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</si>
  <si>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</si>
  <si>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</si>
  <si>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</si>
  <si>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</si>
  <si>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</si>
  <si>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</si>
  <si>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</si>
  <si>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</si>
  <si>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</si>
  <si>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</si>
  <si>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</si>
  <si>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</si>
  <si>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</si>
  <si>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</si>
  <si>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</si>
  <si>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</si>
  <si>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</si>
  <si>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</si>
  <si>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</si>
  <si>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</si>
  <si>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</si>
  <si>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</si>
  <si>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</si>
  <si>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</si>
  <si>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</si>
  <si>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</si>
  <si>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</si>
  <si>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</si>
  <si>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</si>
  <si>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</si>
  <si>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</si>
  <si>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</si>
  <si>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</si>
  <si>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</si>
  <si>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</si>
  <si>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</si>
  <si>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</si>
  <si>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</si>
  <si>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</si>
  <si>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</si>
  <si>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</si>
  <si>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</si>
  <si>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</si>
  <si>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</si>
  <si>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</si>
  <si>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</si>
  <si>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</si>
  <si>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</si>
  <si>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</si>
  <si>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</si>
  <si>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</si>
  <si>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</si>
  <si>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</si>
  <si>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</si>
  <si>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</si>
  <si>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</si>
  <si>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</si>
  <si>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</si>
  <si>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</si>
  <si>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</si>
  <si>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</si>
  <si>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</si>
  <si>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</si>
  <si>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</si>
  <si>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</si>
  <si>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</si>
  <si>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</si>
  <si>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</si>
  <si>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</si>
  <si>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</si>
  <si>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</si>
  <si>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</si>
  <si>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</si>
  <si>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</si>
  <si>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</si>
  <si>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</si>
  <si>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</si>
  <si>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</si>
  <si>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</si>
  <si>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</si>
  <si>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</si>
  <si>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</si>
  <si>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</si>
  <si>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</si>
  <si>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</si>
  <si>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</si>
  <si>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</si>
  <si>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</si>
  <si>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</si>
  <si>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</si>
  <si>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</si>
  <si>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</si>
  <si>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</si>
  <si>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</si>
  <si>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</si>
  <si>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</si>
  <si>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</si>
  <si>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</si>
  <si>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</si>
  <si>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</si>
  <si>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</si>
  <si>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</si>
  <si>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</si>
  <si>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</si>
  <si>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</si>
  <si>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</si>
  <si>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</si>
  <si>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</si>
  <si>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</si>
  <si>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</si>
  <si>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</si>
  <si>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</si>
  <si>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</si>
  <si>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</si>
  <si>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</si>
  <si>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</si>
  <si>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</si>
  <si>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</si>
  <si>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</si>
  <si>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</si>
  <si>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</si>
  <si>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</si>
  <si>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</si>
  <si>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</si>
  <si>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</si>
  <si>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</si>
  <si>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</si>
  <si>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</si>
  <si>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</si>
  <si>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</si>
  <si>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</si>
  <si>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</si>
  <si>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</si>
  <si>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</si>
  <si>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</si>
  <si>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</si>
  <si>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</si>
  <si>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</si>
  <si>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</si>
  <si>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</si>
  <si>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</si>
  <si>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</si>
  <si>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</si>
  <si>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</si>
  <si>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</si>
  <si>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</si>
  <si>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</si>
  <si>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</si>
  <si>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</si>
  <si>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</si>
  <si>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</si>
  <si>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</si>
  <si>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</si>
  <si>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</si>
  <si>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</si>
  <si>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</si>
  <si>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</si>
  <si>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</si>
  <si>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</si>
  <si>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</si>
  <si>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</si>
  <si>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</si>
  <si>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</si>
  <si>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</si>
  <si>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</si>
  <si>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</si>
  <si>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</si>
  <si>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</si>
  <si>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</si>
  <si>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</si>
  <si>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</si>
  <si>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</si>
  <si>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</si>
  <si>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</si>
  <si>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</si>
  <si>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</si>
  <si>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</si>
  <si>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</si>
  <si>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</si>
  <si>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</si>
  <si>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</si>
  <si>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</si>
  <si>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</si>
  <si>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</si>
  <si>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</si>
  <si>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</si>
  <si>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</si>
  <si>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</si>
  <si>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</si>
  <si>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</si>
  <si>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</si>
  <si>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</si>
  <si>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</si>
  <si>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</si>
  <si>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</si>
  <si>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</si>
  <si>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</si>
  <si>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</si>
  <si>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</si>
  <si>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</si>
  <si>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</si>
  <si>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</si>
  <si>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</si>
  <si>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</si>
  <si>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</si>
  <si>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</si>
  <si>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</si>
  <si>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</si>
  <si>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</si>
  <si>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</si>
  <si>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</si>
  <si>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</si>
  <si>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</si>
  <si>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</si>
  <si>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</si>
  <si>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</si>
  <si>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</si>
  <si>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</si>
  <si>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</si>
  <si>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</si>
  <si>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</si>
  <si>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</si>
  <si>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</si>
  <si>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</si>
  <si>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</si>
  <si>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</si>
  <si>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</si>
  <si>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</si>
  <si>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</si>
  <si>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</si>
  <si>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</si>
  <si>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</si>
  <si>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</si>
  <si>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</si>
  <si>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</si>
  <si>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</si>
  <si>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</si>
  <si>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</si>
  <si>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</si>
  <si>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</si>
  <si>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</si>
  <si>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</si>
  <si>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</si>
  <si>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</si>
  <si>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</si>
  <si>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</si>
  <si>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</si>
  <si>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</si>
  <si>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</si>
  <si>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</si>
  <si>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</si>
  <si>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</si>
  <si>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</si>
  <si>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</si>
  <si>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</si>
  <si>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</si>
  <si>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</si>
  <si>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</si>
  <si>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</si>
  <si>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</si>
  <si>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</si>
  <si>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</si>
  <si>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</si>
  <si>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</si>
  <si>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</si>
  <si>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</si>
  <si>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</si>
  <si>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</si>
  <si>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</si>
  <si>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</si>
  <si>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</si>
  <si>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</si>
  <si>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</si>
  <si>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</si>
  <si>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</si>
  <si>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</si>
  <si>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</si>
  <si>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</si>
  <si>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</si>
  <si>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</si>
  <si>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</si>
  <si>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</si>
  <si>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</si>
  <si>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</si>
  <si>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</si>
  <si>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</si>
  <si>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</si>
  <si>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</si>
  <si>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</si>
  <si>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</si>
  <si>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</si>
  <si>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</si>
  <si>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</si>
  <si>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</si>
  <si>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</si>
  <si>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</si>
  <si>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</si>
  <si>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</si>
  <si>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</si>
  <si>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</si>
  <si>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</si>
  <si>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</si>
  <si>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</si>
  <si>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</si>
  <si>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</si>
  <si>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</si>
  <si>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</si>
  <si>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</si>
  <si>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</si>
  <si>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</si>
  <si>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</si>
  <si>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</si>
  <si>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</si>
  <si>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</si>
  <si>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</si>
  <si>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</si>
  <si>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</si>
  <si>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</si>
  <si>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</si>
  <si>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</si>
  <si>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</si>
  <si>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</si>
  <si>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</si>
  <si>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</si>
  <si>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</si>
  <si>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</si>
  <si>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</si>
  <si>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</si>
  <si>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</si>
  <si>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</si>
  <si>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</si>
  <si>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</si>
  <si>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</si>
  <si>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</si>
  <si>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</si>
  <si>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</si>
  <si>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</si>
  <si>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</si>
  <si>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</si>
  <si>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</si>
  <si>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</si>
  <si>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</si>
  <si>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</si>
  <si>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</si>
  <si>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</si>
  <si>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</si>
  <si>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</si>
  <si>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</si>
  <si>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</si>
  <si>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</si>
  <si>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</si>
  <si>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</si>
  <si>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</si>
  <si>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</si>
  <si>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</si>
  <si>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</si>
  <si>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</si>
  <si>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</si>
  <si>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</si>
  <si>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</si>
  <si>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</si>
  <si>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</si>
  <si>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</si>
  <si>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</si>
  <si>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</si>
  <si>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</si>
  <si>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</si>
  <si>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</si>
  <si>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</si>
  <si>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</si>
  <si>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</si>
  <si>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</si>
  <si>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</si>
  <si>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</si>
  <si>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</si>
  <si>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</si>
  <si>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</si>
  <si>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</si>
  <si>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</si>
  <si>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</si>
  <si>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</si>
  <si>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</si>
  <si>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</si>
  <si>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</si>
  <si>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</si>
  <si>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</si>
  <si>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</si>
  <si>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</si>
  <si>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</si>
  <si>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</si>
  <si>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</si>
  <si>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</si>
  <si>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</si>
  <si>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</si>
  <si>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</si>
  <si>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</si>
  <si>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</si>
  <si>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</si>
  <si>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</si>
  <si>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</si>
  <si>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</si>
  <si>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</si>
  <si>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</si>
  <si>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</si>
  <si>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</si>
  <si>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</si>
  <si>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</si>
  <si>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</si>
  <si>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</si>
  <si>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</si>
  <si>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</si>
  <si>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</si>
  <si>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</si>
  <si>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</si>
  <si>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</si>
  <si>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</si>
  <si>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</si>
  <si>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</si>
  <si>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</si>
  <si>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</si>
  <si>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</si>
  <si>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</si>
  <si>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</si>
  <si>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</si>
  <si>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</si>
  <si>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</si>
  <si>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</si>
  <si>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</si>
  <si>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</si>
  <si>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</si>
  <si>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</si>
  <si>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</si>
  <si>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</si>
  <si>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</si>
  <si>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</si>
  <si>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</si>
  <si>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</si>
  <si>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</si>
  <si>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</si>
  <si>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</si>
  <si>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</si>
  <si>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</si>
  <si>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</si>
  <si>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</si>
  <si>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</si>
  <si>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</si>
  <si>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</si>
  <si>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</si>
  <si>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</si>
  <si>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</si>
  <si>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</si>
  <si>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</si>
  <si>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</si>
  <si>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</si>
  <si>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</si>
  <si>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</si>
  <si>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</si>
  <si>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</si>
  <si>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</si>
  <si>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</si>
  <si>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</si>
  <si>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</si>
  <si>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</si>
  <si>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</si>
  <si>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</si>
  <si>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</si>
  <si>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</si>
  <si>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</si>
  <si>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</si>
  <si>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</si>
  <si>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</si>
  <si>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</si>
  <si>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</si>
  <si>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</si>
  <si>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</si>
  <si>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</si>
  <si>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</si>
  <si>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</si>
  <si>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</si>
  <si>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</si>
  <si>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</si>
  <si>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</si>
  <si>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</si>
  <si>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</si>
  <si>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</si>
  <si>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</si>
  <si>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</si>
  <si>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</si>
  <si>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</si>
  <si>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</si>
  <si>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</si>
  <si>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</si>
  <si>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</si>
  <si>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</si>
  <si>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</si>
  <si>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</si>
  <si>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</si>
  <si>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</si>
  <si>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</si>
  <si>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</si>
  <si>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</si>
  <si>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</si>
  <si>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</si>
  <si>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</si>
  <si>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</si>
  <si>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</si>
  <si>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</si>
  <si>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</si>
  <si>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</si>
  <si>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</si>
  <si>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</si>
  <si>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</si>
  <si>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</si>
  <si>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</si>
  <si>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</si>
  <si>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</si>
  <si>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</si>
  <si>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</si>
  <si>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</si>
  <si>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</si>
  <si>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</si>
  <si>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</si>
  <si>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</si>
  <si>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</si>
  <si>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</si>
  <si>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</si>
  <si>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</si>
  <si>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</si>
  <si>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</si>
  <si>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</si>
  <si>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</si>
  <si>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</si>
  <si>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</si>
  <si>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</si>
  <si>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</si>
  <si>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</si>
  <si>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</si>
  <si>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</si>
  <si>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</si>
  <si>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</si>
  <si>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</si>
  <si>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</si>
  <si>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</si>
  <si>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</si>
  <si>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</si>
  <si>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</si>
  <si>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</si>
  <si>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</si>
  <si>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</si>
  <si>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</si>
  <si>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</si>
  <si>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</si>
  <si>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</si>
  <si>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</si>
  <si>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</si>
  <si>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</si>
  <si>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</si>
  <si>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</si>
  <si>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</si>
  <si>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</si>
  <si>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</si>
  <si>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</si>
  <si>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</si>
  <si>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</si>
  <si>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</si>
  <si>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</si>
  <si>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</si>
  <si>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</si>
  <si>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</si>
  <si>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</si>
  <si>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</si>
  <si>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</si>
  <si>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</si>
  <si>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</si>
  <si>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</si>
  <si>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</si>
  <si>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</si>
  <si>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</si>
  <si>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</si>
  <si>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</si>
  <si>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</si>
  <si>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</si>
  <si>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</si>
  <si>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</si>
  <si>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</si>
  <si>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</si>
  <si>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</si>
  <si>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</si>
  <si>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</si>
  <si>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</si>
  <si>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</si>
  <si>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</si>
  <si>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</si>
  <si>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</si>
  <si>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</si>
  <si>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</si>
  <si>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</si>
  <si>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</si>
  <si>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</si>
  <si>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</si>
  <si>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</si>
  <si>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</si>
  <si>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</si>
  <si>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</si>
  <si>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</si>
  <si>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</si>
  <si>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</si>
  <si>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</si>
  <si>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</si>
  <si>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</si>
  <si>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</si>
  <si>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</si>
  <si>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</si>
  <si>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</si>
  <si>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</si>
  <si>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</si>
  <si>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</si>
  <si>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</si>
  <si>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</si>
  <si>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</si>
  <si>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</si>
  <si>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</si>
  <si>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</si>
  <si>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</si>
  <si>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</si>
  <si>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</si>
  <si>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</si>
  <si>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</si>
  <si>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</si>
  <si>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</si>
  <si>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</si>
  <si>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</si>
  <si>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</si>
  <si>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</si>
  <si>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</si>
  <si>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</si>
  <si>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</si>
  <si>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</si>
  <si>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</si>
  <si>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</si>
  <si>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</si>
  <si>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</si>
  <si>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</si>
  <si>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</si>
  <si>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</si>
  <si>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</si>
  <si>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</si>
  <si>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</si>
  <si>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</si>
  <si>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</si>
  <si>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</si>
  <si>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</si>
  <si>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</si>
  <si>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</si>
  <si>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</si>
  <si>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</si>
  <si>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</si>
  <si>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</si>
  <si>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</si>
  <si>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</si>
  <si>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</si>
  <si>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</si>
  <si>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</si>
  <si>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</si>
  <si>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</si>
  <si>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</si>
  <si>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</si>
  <si>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</si>
  <si>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</si>
  <si>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</si>
  <si>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</si>
  <si>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</si>
  <si>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</si>
  <si>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</si>
  <si>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</si>
  <si>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</si>
  <si>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</si>
  <si>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</si>
  <si>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</si>
  <si>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</si>
  <si>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</si>
  <si>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</si>
  <si>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</si>
  <si>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</si>
  <si>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</si>
  <si>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</si>
  <si>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</si>
  <si>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</si>
  <si>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</si>
  <si>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</si>
  <si>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</si>
  <si>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</si>
  <si>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</si>
  <si>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</si>
  <si>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</si>
  <si>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</si>
  <si>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</si>
  <si>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</si>
  <si>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</si>
  <si>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</si>
  <si>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</si>
  <si>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</si>
  <si>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</si>
  <si>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</si>
  <si>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</si>
  <si>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</si>
  <si>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</si>
  <si>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</si>
  <si>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</si>
  <si>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</si>
  <si>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</si>
  <si>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</si>
  <si>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</si>
  <si>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</si>
  <si>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</si>
  <si>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</si>
  <si>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</si>
  <si>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</si>
  <si>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</si>
  <si>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</si>
  <si>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</si>
  <si>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</si>
  <si>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</si>
  <si>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</si>
  <si>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</si>
  <si>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</si>
  <si>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</si>
  <si>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</si>
  <si>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</si>
  <si>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</si>
  <si>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</si>
  <si>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</si>
  <si>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</si>
  <si>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</si>
  <si>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</si>
  <si>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</si>
  <si>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</si>
  <si>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</si>
  <si>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</si>
  <si>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</si>
  <si>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</si>
  <si>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</si>
  <si>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</si>
  <si>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</si>
  <si>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</si>
  <si>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</si>
  <si>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</si>
  <si>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</si>
  <si>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</si>
  <si>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</si>
  <si>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</si>
  <si>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</si>
  <si>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</si>
  <si>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</si>
  <si>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</si>
  <si>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</si>
  <si>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</si>
  <si>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</si>
  <si>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</si>
  <si>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</si>
  <si>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</si>
  <si>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</si>
  <si>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</si>
  <si>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</si>
  <si>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</si>
  <si>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</si>
  <si>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</si>
  <si>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</si>
  <si>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</si>
  <si>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</si>
  <si>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</si>
  <si>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</si>
  <si>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</si>
  <si>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</si>
  <si>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</si>
  <si>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</si>
  <si>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</si>
  <si>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</si>
  <si>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</si>
  <si>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</si>
  <si>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</si>
  <si>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</si>
  <si>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</si>
  <si>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</si>
  <si>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</si>
  <si>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</si>
  <si>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</si>
  <si>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</si>
  <si>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</si>
  <si>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</si>
  <si>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</si>
  <si>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</si>
  <si>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</si>
  <si>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</si>
  <si>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</si>
  <si>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</si>
  <si>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</si>
  <si>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</si>
  <si>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</si>
  <si>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</si>
  <si>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</si>
  <si>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</si>
  <si>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</si>
  <si>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</si>
  <si>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</si>
  <si>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</si>
  <si>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</si>
  <si>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</si>
  <si>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</si>
  <si>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</si>
  <si>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</si>
  <si>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</si>
  <si>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</si>
  <si>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</si>
  <si>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</si>
  <si>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</si>
  <si>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</si>
  <si>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</si>
  <si>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</si>
  <si>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</si>
  <si>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</si>
  <si>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</si>
  <si>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</si>
  <si>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</si>
  <si>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</si>
  <si>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</si>
  <si>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</si>
  <si>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</si>
  <si>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</si>
  <si>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</si>
  <si>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</si>
  <si>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</si>
  <si>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</si>
  <si>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</si>
  <si>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</si>
  <si>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</si>
  <si>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</si>
  <si>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</si>
  <si>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</si>
  <si>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</si>
  <si>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</si>
  <si>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</si>
  <si>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</si>
  <si>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</si>
  <si>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</si>
  <si>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</si>
  <si>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</si>
  <si>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</si>
  <si>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</si>
  <si>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</si>
  <si>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</si>
  <si>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</si>
  <si>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</si>
  <si>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</si>
  <si>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</si>
  <si>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</si>
  <si>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</si>
  <si>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</si>
  <si>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</si>
  <si>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</si>
  <si>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</si>
  <si>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</si>
  <si>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</si>
  <si>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</si>
  <si>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</si>
  <si>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</si>
  <si>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</si>
  <si>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</si>
  <si>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</si>
  <si>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</si>
  <si>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</si>
  <si>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</si>
  <si>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</si>
  <si>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</si>
  <si>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</si>
  <si>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</si>
  <si>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</si>
  <si>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</si>
  <si>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</si>
  <si>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</si>
  <si>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</si>
  <si>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</si>
  <si>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</si>
  <si>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</si>
  <si>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</si>
  <si>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</si>
  <si>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</si>
  <si>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</si>
  <si>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</si>
  <si>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</si>
  <si>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</si>
  <si>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</si>
  <si>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</si>
  <si>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</si>
  <si>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</si>
  <si>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</si>
  <si>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</si>
  <si>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</si>
  <si>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</si>
  <si>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</si>
  <si>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</si>
  <si>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</si>
  <si>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</si>
  <si>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</si>
  <si>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</si>
  <si>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</si>
  <si>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</si>
  <si>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</si>
  <si>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</si>
  <si>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</si>
  <si>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</si>
  <si>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</si>
  <si>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</si>
  <si>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</si>
  <si>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</si>
  <si>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</si>
  <si>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</si>
  <si>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</si>
  <si>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</si>
  <si>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</si>
  <si>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</si>
  <si>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</si>
  <si>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</si>
  <si>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</si>
  <si>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</si>
  <si>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</si>
  <si>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</si>
  <si>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</si>
  <si>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</si>
  <si>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</si>
  <si>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</si>
  <si>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</si>
  <si>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</si>
  <si>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</si>
  <si>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</si>
  <si>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</si>
  <si>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</si>
  <si>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</si>
  <si>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</si>
  <si>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</si>
  <si>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</si>
  <si>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</si>
  <si>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</si>
  <si>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</si>
  <si>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</si>
  <si>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</si>
  <si>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</si>
  <si>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</si>
  <si>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</si>
  <si>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</si>
  <si>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</si>
  <si>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</si>
  <si>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</si>
  <si>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</si>
  <si>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</si>
  <si>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</si>
  <si>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</si>
  <si>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</si>
  <si>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</si>
  <si>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</si>
  <si>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</si>
  <si>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</si>
  <si>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</si>
  <si>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</si>
  <si>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</si>
  <si>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</si>
  <si>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</si>
  <si>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</si>
  <si>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</si>
  <si>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</si>
  <si>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</si>
  <si>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</si>
  <si>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</si>
  <si>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</si>
  <si>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</si>
  <si>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</si>
  <si>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</si>
  <si>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</si>
  <si>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</si>
  <si>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</si>
  <si>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</si>
  <si>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</si>
  <si>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</si>
  <si>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</si>
  <si>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</si>
  <si>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</si>
  <si>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</si>
  <si>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</si>
  <si>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</si>
  <si>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</si>
  <si>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</si>
  <si>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</si>
  <si>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</si>
  <si>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</si>
  <si>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</si>
  <si>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</si>
  <si>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</si>
  <si>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</si>
  <si>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</si>
  <si>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</si>
  <si>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</si>
  <si>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</si>
  <si>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</si>
  <si>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</si>
  <si>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</si>
  <si>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</si>
  <si>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</si>
  <si>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</si>
  <si>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</si>
  <si>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</si>
  <si>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</si>
  <si>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</si>
  <si>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</si>
  <si>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</si>
  <si>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</si>
  <si>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</si>
  <si>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</si>
  <si>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</si>
  <si>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</si>
  <si>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</si>
  <si>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</si>
  <si>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</si>
  <si>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</si>
  <si>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</si>
  <si>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</si>
  <si>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</si>
  <si>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</si>
  <si>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</si>
  <si>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</si>
  <si>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</si>
  <si>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</si>
  <si>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</si>
  <si>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</si>
  <si>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</si>
  <si>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</si>
  <si>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</si>
  <si>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</si>
  <si>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</si>
  <si>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</si>
  <si>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</si>
  <si>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</si>
  <si>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</si>
  <si>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</si>
  <si>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</si>
  <si>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</si>
  <si>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</si>
  <si>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</si>
  <si>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</si>
  <si>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</si>
  <si>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</si>
  <si>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</si>
  <si>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</si>
  <si>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</si>
  <si>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</si>
  <si>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</si>
  <si>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</si>
  <si>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</si>
  <si>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</si>
  <si>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</si>
  <si>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</si>
  <si>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</si>
  <si>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</si>
  <si>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</si>
  <si>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</si>
  <si>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</si>
  <si>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</si>
  <si>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</si>
  <si>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</si>
  <si>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</si>
  <si>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</si>
  <si>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</si>
  <si>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</si>
  <si>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</si>
  <si>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</si>
  <si>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</si>
  <si>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</si>
  <si>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</si>
  <si>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</si>
  <si>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</si>
  <si>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</si>
  <si>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</si>
  <si>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</si>
  <si>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</si>
  <si>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</si>
  <si>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</si>
  <si>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</si>
  <si>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</si>
  <si>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</si>
  <si>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</si>
  <si>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</si>
  <si>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</si>
  <si>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</si>
  <si>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</si>
  <si>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</si>
  <si>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</si>
  <si>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</si>
  <si>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</si>
  <si>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</si>
  <si>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</si>
  <si>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</si>
  <si>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</si>
  <si>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</si>
  <si>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</si>
  <si>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</si>
  <si>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</si>
  <si>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</si>
  <si>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</si>
  <si>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</si>
  <si>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</si>
  <si>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</si>
  <si>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</si>
  <si>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</si>
  <si>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</si>
  <si>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</si>
  <si>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</si>
  <si>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</si>
  <si>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</si>
  <si>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</si>
  <si>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</si>
  <si>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</si>
  <si>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</si>
  <si>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</si>
  <si>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</si>
  <si>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</si>
  <si>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</si>
  <si>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</si>
  <si>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</si>
  <si>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</si>
  <si>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</si>
  <si>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</si>
  <si>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</si>
  <si>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</si>
  <si>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</si>
  <si>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</si>
  <si>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</si>
  <si>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</si>
  <si>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</si>
  <si>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</si>
  <si>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</si>
  <si>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</si>
  <si>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</si>
  <si>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</si>
  <si>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</si>
  <si>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</si>
  <si>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</si>
  <si>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</si>
  <si>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</si>
  <si>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</si>
  <si>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</si>
  <si>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</si>
  <si>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</si>
  <si>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</si>
  <si>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</si>
  <si>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</si>
  <si>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</si>
  <si>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</si>
  <si>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</si>
  <si>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</si>
  <si>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</si>
  <si>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</si>
  <si>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</si>
  <si>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</si>
  <si>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</si>
  <si>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</si>
  <si>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</si>
  <si>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</si>
  <si>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</si>
  <si>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</si>
  <si>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</si>
  <si>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</si>
  <si>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</si>
  <si>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</si>
  <si>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</si>
  <si>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</si>
  <si>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</si>
  <si>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</si>
  <si>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</si>
  <si>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</si>
  <si>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</si>
  <si>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</si>
  <si>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</si>
  <si>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</si>
  <si>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</si>
  <si>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</si>
  <si>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</si>
  <si>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</si>
  <si>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</si>
  <si>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</si>
  <si>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</si>
  <si>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</si>
  <si>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</si>
  <si>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</si>
  <si>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</si>
  <si>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</si>
  <si>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</si>
  <si>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</si>
  <si>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</si>
  <si>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</si>
  <si>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</si>
  <si>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</si>
  <si>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</si>
  <si>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</si>
  <si>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</si>
  <si>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</si>
  <si>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</si>
  <si>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</si>
  <si>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</si>
  <si>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</si>
  <si>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</si>
  <si>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</si>
  <si>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</si>
  <si>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</si>
  <si>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</si>
  <si>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</si>
  <si>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</si>
  <si>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</si>
  <si>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</si>
  <si>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</si>
  <si>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</si>
  <si>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</si>
  <si>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</si>
  <si>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</si>
  <si>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</si>
  <si>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</si>
  <si>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</si>
  <si>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</si>
  <si>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</si>
  <si>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</si>
  <si>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</si>
  <si>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</si>
  <si>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</si>
  <si>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</si>
  <si>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</si>
  <si>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</si>
  <si>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</si>
  <si>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</si>
  <si>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</si>
  <si>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</si>
  <si>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</si>
  <si>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</si>
  <si>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</si>
  <si>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</si>
  <si>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</si>
  <si>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</si>
  <si>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</si>
  <si>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</si>
  <si>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</si>
  <si>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</si>
  <si>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</si>
  <si>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</si>
  <si>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</si>
  <si>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</si>
  <si>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</si>
  <si>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</si>
  <si>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</si>
  <si>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</si>
  <si>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</si>
  <si>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</si>
  <si>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</si>
  <si>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</si>
  <si>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</si>
  <si>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</si>
  <si>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</si>
  <si>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</si>
  <si>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</si>
  <si>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</si>
  <si>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</si>
  <si>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</si>
  <si>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</si>
  <si>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</si>
  <si>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</si>
  <si>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</si>
  <si>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</si>
  <si>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</si>
  <si>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</si>
  <si>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</si>
  <si>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</si>
  <si>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</si>
  <si>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</si>
  <si>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</si>
  <si>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</si>
  <si>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</si>
  <si>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</si>
  <si>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</si>
  <si>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</si>
  <si>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</si>
  <si>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</si>
  <si>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</si>
  <si>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</si>
  <si>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</si>
  <si>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</si>
  <si>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</si>
  <si>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</si>
  <si>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</si>
  <si>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</si>
  <si>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</si>
  <si>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</si>
  <si>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</si>
  <si>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</si>
  <si>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PCM-20251204-00000429</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</si>
  <si>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</si>
  <si>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</si>
  <si>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</si>
  <si>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</si>
  <si>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</si>
  <si>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</si>
  <si>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</si>
  <si>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</si>
  <si>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</si>
  <si>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</si>
  <si>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</si>
  <si>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</si>
  <si>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</si>
  <si>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</si>
  <si>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</si>
  <si>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</si>
  <si>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</si>
  <si>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</si>
  <si>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</si>
  <si>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</si>
  <si>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</si>
  <si>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</si>
  <si>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</si>
  <si>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</si>
  <si>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</si>
  <si>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</si>
  <si>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</si>
  <si>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</si>
  <si>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</si>
  <si>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</si>
  <si>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</si>
  <si>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</si>
  <si>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</si>
  <si>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</si>
  <si>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</si>
  <si>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</si>
  <si>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</si>
  <si>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</si>
  <si>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</si>
  <si>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</si>
  <si>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</si>
  <si>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</si>
  <si>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</si>
  <si>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</si>
  <si>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</si>
  <si>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</si>
  <si>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</si>
  <si>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</si>
  <si>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</si>
  <si>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</si>
  <si>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</si>
  <si>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</si>
  <si>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</si>
  <si>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</si>
  <si>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</si>
  <si>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</si>
  <si>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</si>
  <si>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</si>
  <si>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</si>
  <si>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</si>
  <si>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</si>
  <si>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</si>
  <si>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</si>
  <si>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</si>
  <si>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</si>
  <si>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</si>
  <si>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</si>
  <si>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</si>
  <si>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</si>
  <si>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</si>
  <si>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</si>
  <si>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</si>
  <si>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</si>
  <si>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</si>
  <si>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</si>
  <si>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</si>
  <si>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</si>
  <si>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</si>
  <si>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</si>
  <si>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</si>
  <si>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</si>
  <si>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</si>
  <si>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</si>
  <si>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</si>
  <si>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</si>
  <si>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</si>
  <si>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</si>
  <si>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</si>
  <si>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was has access night issue located at USF /EM TEAM NEED 70 MIN </t>
  </si>
  <si>
    <t>PCM-20251204-00000393</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</si>
  <si>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</si>
  <si>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</si>
  <si>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</si>
  <si>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</si>
  <si>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</si>
  <si>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</si>
  <si>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</si>
  <si>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</si>
  <si>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</si>
  <si>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PCM-20251204-00000317</t>
  </si>
  <si>
    <t xml:space="preserve">ETA 70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</si>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</sst>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5" dataDxfId="154" headerRowBorderDxfId="152" tableBorderDxfId="153" totalsRowBorderDxfId="151">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8" totalsRowShown="0" headerRowDxfId="46" dataDxfId="45" headerRowBorderDxfId="43" tableBorderDxfId="44" totalsRowBorderDxfId="42">
  <autoFilter ref="A1:L2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9" totalsRowShown="0" headerRowDxfId="13" tableBorderDxfId="12">
  <autoFilter ref="A1:L42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332.31403414352098</v>
      </c>
      <c r="H2" s="73">
        <v>45662.943402777775</v>
      </c>
      <c r="I2" s="56" t="str">
        <f>IFERROR(VLOOKUP(D2,DB!A:F,6,0),"")</f>
        <v>Generator-SG</v>
      </c>
      <c r="J2" s="56" t="str">
        <f>IFERROR(VLOOKUP(D2,DB!A:G,7,0),"")</f>
        <v>Dead</v>
      </c>
      <c r="K2" s="64" t="s">
        <v>39107</v>
      </c>
      <c r="L2" s="62" t="str">
        <f>IFERROR(VLOOKUP(D2,DB!A:I,9,0),"")</f>
        <v>Latis</v>
      </c>
    </row>
    <row r="3" spans="1:15" ht="15" customHeight="1">
      <c r="A3" s="129" t="s">
        <v>39108</v>
      </c>
      <c r="B3" s="128" t="str">
        <f>IFERROR(VLOOKUP(D3,DB!A:K,11,0),"")</f>
        <v>R1</v>
      </c>
      <c r="C3" s="128">
        <v>1</v>
      </c>
      <c r="D3" s="56" t="s">
        <v>19777</v>
      </c>
      <c r="E3" s="127"/>
      <c r="F3" s="126"/>
      <c r="G3" s="125">
        <f ca="1">IFERROR(NOW()-F3,"-")</f>
        <v>45995.262460069447</v>
      </c>
      <c r="H3" s="126"/>
      <c r="I3" s="128" t="str">
        <f>IFERROR(VLOOKUP(D3,DB!A:F,6,0),"")</f>
        <v>SCECO</v>
      </c>
      <c r="J3" s="128" t="str">
        <f>IFERROR(VLOOKUP(D3,DB!A:G,7,0),"")</f>
        <v>No BB Design+No BB Shifted</v>
      </c>
      <c r="K3" s="124"/>
      <c r="L3" s="123" t="str">
        <f>IFERROR(VLOOKUP(D3,DB!A:I,9,0),"")</f>
        <v>Latis</v>
      </c>
    </row>
    <row r="4" spans="1:15" ht="15" customHeight="1">
      <c r="A4" s="129"/>
      <c r="B4" s="128" t="str">
        <f>IFERROR(VLOOKUP(D4,DB!A:K,11,0),"")</f>
        <v/>
      </c>
      <c r="C4" s="128"/>
      <c r="D4" s="56"/>
      <c r="E4" s="127"/>
      <c r="F4" s="126"/>
      <c r="G4" s="125">
        <f ca="1">IFERROR(NOW()-F4,"-")</f>
        <v>45995.262460069447</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45995.262460069447</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45995.262460069447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45995.262460069447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45995.262460069447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45995.262460069447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45995.262460069447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45995.262460069447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45995.262460069447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45995.262460069447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45995.262460069447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45995.262460069447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45995.262460069447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45995.262460069447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45995.262460069447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45995.262460069447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45995.262460069447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45995.262460069447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45995.262460069447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45995.262460069447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45995.262460069447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45995.262460069447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45995.262460069447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45995.262460069447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45995.262460069447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45995.262460069447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45995.262460069447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45995.262460069447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45995.262460069447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45995.262460069447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45995.262460069447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45995.262460069447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45995.262460069447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45995.262460069447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45995.262460069447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45995.262460069447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45995.262460069447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45995.262460069447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45995.262460069447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45995.262460069447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45995.262460069447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45995.262460069447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45995.262460069447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45995.262460069447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45995.262460069447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45995.262460069447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45995.262460069447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45995.262460069447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45995.262460069447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45995.262460069447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45995.262460069447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45995.262460069447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45995.262460069447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45995.262460069447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45995.262460069447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45995.262460069447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45995.262460069447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45995.262460069447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45995.262460069447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45995.262460069447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45995.262460069447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45995.262460069447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45995.262460069447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45995.262460069447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45995.262460069447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45995.262460069447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45995.262460069447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45995.262460069447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45995.262460069447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45995.262460069447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45995.262460069447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45995.262460069447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45995.262460069447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45995.262460069447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45995.262460069447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45995.262460069447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45995.262460069447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45995.262460069447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45995.262460069447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45995.262460069447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45995.262460069447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45995.262460069447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45995.262460069447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45995.262460069447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45995.262460069447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45995.262460069447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45995.262460069447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45995.262460069447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45995.262460069447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45995.262460069447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45995.262460069447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45995.262460069447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45995.262460069447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45995.262460069447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45995.262460069447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45995.262460069447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45995.262460069447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45995.262460069447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45995.262460069447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45995.262460069447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45995.262460069447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45995.262460069447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45995.262460069447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45995.262460069447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45995.262460069447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45995.262460069447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45995.262460069447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45995.262460069447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45995.262460069447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45995.262460069447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45995.262460069447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45995.262460069447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45995.262460069447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45995.262460069447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45995.262460069447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45995.262460069447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45995.262460069447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45995.262460069447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45995.262460069447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45995.262460069447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45995.262460069447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45995.262460069447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45995.262460069447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45995.262460069447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45995.262460069447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45995.262460069447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45995.262460069447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45995.262460069447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45995.262460069447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45995.262460069447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45995.262460069447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45995.262460069447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45995.262460069447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45995.262460069447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45995.262460069447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45995.262460069447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45995.262460069447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45995.262460069447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45995.262460069447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45995.262460069447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45995.262460069447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45995.262460069447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45995.262460069447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45995.262460069447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45995.262460069447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45995.262460069447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45995.262460069447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45995.262460069447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45995.262460069447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45995.262460069447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45995.262460069447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45995.262460069447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45995.262460069447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45995.262460069447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45995.262460069447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45995.262460069447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45995.262460069447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45995.262460069447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45995.262460069447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45995.262460069447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45995.262460069447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45995.262460069447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45995.262460069447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45995.262460069447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45995.262460069447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45995.262460069447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45995.262460069447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45995.262460069447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45995.262460069447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45995.262460069447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45995.262460069447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45995.262460069447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45995.262460069447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45995.262460069447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45995.262460069447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45995.262460069447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45995.262460069447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45995.262460069447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45995.262460069447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45995.262460069447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45995.262460069447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45995.262460069447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45995.262460069447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45995.262460069447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45995.262460069447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45995.262460069447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45995.262460069447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45995.262460069447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45995.262460069447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45995.262460069447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45995.262460069447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45995.262460069447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45995.262460069447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45995.262460069447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45995.262460069447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45995.262460069447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45995.262460069447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45995.262460069447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45995.262460069447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45995.262460069447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45995.262460069447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45995.262460069447</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F9B72B49-F5D9-4EBD-9101-1B76EC4B0F72}"/>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XFD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170.26262210648565</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10.875041087965656</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53"/>
      <c r="E5" s="99"/>
      <c r="F5" s="100"/>
      <c r="G5" s="101">
        <f ca="1">IFERROR(NOW()-F5,"-")</f>
        <v>45995.262460069447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58"/>
      <c r="E6" s="99"/>
      <c r="F6" s="100"/>
      <c r="G6" s="101">
        <f ca="1">IFERROR(NOW()-F6,"-")</f>
        <v>45995.262460069447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45995.262460069447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45995.262460069447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45995.262460069447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45995.262460069447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45995.262460069447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45995.262460069447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45995.262460069447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45995.262460069447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45995.262460069447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45995.262460069447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45995.262460069447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45995.262460069447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45995.262460069447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45995.262460069447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45995.262460069447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45995.262460069447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45995.262460069447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45995.262460069447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45995.262460069447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45995.262460069447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45995.262460069447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workbookViewId="0">
      <selection activeCell="H4" sqref="H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45995.262460069447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45995.262460069447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45995.262460069447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45995.262460069447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45995.262460069447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45995.262460069447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45995.262460069447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45995.262460069447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45995.262460069447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45995.262460069447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45995.262460069447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45995.262460069447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45995.262460069447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45995.262460069447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45995.262460069447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45995.262460069447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45995.262460069447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45995.262460069447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45995.262460069447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45995.262460069447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45995.262460069447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45995.262460069447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45995.262460069447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45995.262460069447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45995.262460069447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45995.262460069447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45995.262460069447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45995.262460069447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45995.262460069447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45995.262460069447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45995.262460069447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45995.262460069447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45995.262460069447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45995.262460069447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45995.262460069447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45995.262460069447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45995.262460069447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45995.262460069447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45995.262460069447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45995.262460069447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45995.262460069447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45995.262460069447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45995.262460069447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45995.262460069447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45995.262460069447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45995.262460069447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45995.262460069447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45995.262460069447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45995.262460069447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45995.262460069447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45995.262460069447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45995.262460069447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45995.262460069447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45995.262460069447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45995.262460069447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45995.262460069447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45995.262460069447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45995.262460069447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45995.262460069447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45995.262460069447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45995.262460069447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45995.262460069447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45995.262460069447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45995.262460069447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45995.262460069447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45995.262460069447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45995.262460069447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45995.262460069447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45995.262460069447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45995.262460069447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45995.262460069447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45995.262460069447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45995.262460069447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45995.262460069447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45995.262460069447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45995.262460069447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45995.262460069447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45995.262460069447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45995.262460069447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45995.262460069447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45995.262460069447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45995.262460069447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45995.262460069447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45995.262460069447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45995.262460069447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45995.262460069447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45995.262460069447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45995.262460069447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45995.262460069447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45995.262460069447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45995.262460069447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45995.262460069447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45995.262460069447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45995.262460069447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45995.262460069447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45995.262460069447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45995.262460069447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45995.262460069447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45995.262460069447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45995.262460069447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45995.262460069447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45995.262460069447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45995.262460069447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45995.262460069447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45995.262460069447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45995.262460069447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45995.262460069447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45995.262460069447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45995.262460069447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45995.262460069447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45995.262460069447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45995.262460069447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45995.262460069447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45995.262460069447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45995.262460069447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45995.262460069447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45995.262460069447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45995.262460069447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45995.262460069447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45995.262460069447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45995.262460069447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45995.262460069447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45995.262460069447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45995.262460069447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45995.262460069447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45995.262460069447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45995.262460069447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45995.262460069447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45995.262460069447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45995.262460069447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45995.262460069447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45995.262460069447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45995.262460069447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45995.262460069447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45995.262460069447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45995.262460069447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45995.262460069447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45995.262460069447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45995.262460069447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45995.262460069447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45995.262460069447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45995.262460069447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45995.262460069447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45995.262460069447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45995.262460069447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45995.262460069447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45995.262460069447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45995.262460069447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45995.262460069447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45995.262460069447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45995.262460069447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45995.262460069447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45995.262460069447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45995.262460069447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45995.262460069447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45995.262460069447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45995.262460069447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45995.262460069447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45995.262460069447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45995.262460069447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45995.262460069447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45995.262460069447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45995.262460069447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45995.262460069447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45995.262460069447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45995.262460069447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45995.262460069447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45995.262460069447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45995.262460069447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45995.262460069447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45995.262460069447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45995.262460069447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45995.262460069447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45995.262460069447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45995.262460069447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45995.262460069447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45995.262460069447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45995.262460069447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45995.262460069447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45995.262460069447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45995.262460069447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45995.262460069447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45995.262460069447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45995.262460069447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45995.262460069447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45995.262460069447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45995.262460069447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45995.262460069447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45995.262460069447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45995.262460069447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45995.262460069447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45995.262460069447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45995.262460069447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45995.262460069447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45995.262460069447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45995.262460069447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45995.262460069447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45995.262460069447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45995.262460069447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45995.262460069447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45995.262460069447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45995.262460069447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45995.262460069447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45995.262460069447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45995.262460069447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45995.262460069447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45995.262460069447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45995.262460069447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45995.262460069447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45995.262460069447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45995.262460069447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45995.262460069447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45995.262460069447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45995.262460069447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45995.262460069447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45995.262460069447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45995.262460069447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45995.262460069447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45995.262460069447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45995.262460069447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45995.262460069447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45995.262460069447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45995.262460069447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45995.262460069447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45995.262460069447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45995.262460069447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45995.262460069447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45995.262460069447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45995.262460069447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45995.262460069447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45995.262460069447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45995.262460069447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45995.262460069447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45995.262460069447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45995.262460069447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45995.262460069447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45995.262460069447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45995.262460069447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45995.262460069447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45995.262460069447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45995.262460069447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45995.262460069447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45995.262460069447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45995.262460069447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45995.262460069447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45995.262460069447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45995.262460069447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45995.262460069447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45995.262460069447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45995.262460069447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45995.262460069447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45995.262460069447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45995.262460069447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45995.262460069447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45995.262460069447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45995.262460069447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45995.262460069447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45995.262460069447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45995.262460069447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45995.262460069447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45995.262460069447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45995.262460069447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45995.262460069447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45995.262460069447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45995.262460069447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45995.262460069447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45995.262460069447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45995.262460069447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45995.262460069447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45995.262460069447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45995.262460069447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45995.262460069447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45995.262460069447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45995.262460069447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45995.262460069447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45995.262460069447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45995.262460069447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45995.262460069447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45995.262460069447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45995.262460069447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45995.262460069447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45995.262460069447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45995.262460069447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45995.262460069447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45995.262460069447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45995.262460069447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45995.262460069447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45995.262460069447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45995.262460069447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45995.262460069447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45995.262460069447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45995.262460069447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45995.262460069447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45995.262460069447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45995.262460069447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45995.262460069447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45995.262460069447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45995.262460069447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45995.262460069447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45995.262460069447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45995.262460069447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45995.262460069447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45995.262460069447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45995.262460069447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45995.262460069447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45995.262460069447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45995.262460069447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45995.262460069447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45995.262460069447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45995.262460069447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45995.262460069447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45995.262460069447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45995.262460069447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45995.262460069447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45995.262460069447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45995.262460069447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45995.262460069447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45995.262460069447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45995.262460069447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45995.262460069447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45995.262460069447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45995.262460069447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45995.262460069447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45995.262460069447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45995.262460069447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45995.262460069447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45995.262460069447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45995.262460069447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45995.262460069447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45995.262460069447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45995.262460069447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45995.262460069447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45995.262460069447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45995.262460069447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45995.262460069447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45995.262460069447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45995.262460069447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45995.262460069447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45995.262460069447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45995.262460069447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45995.262460069447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45995.262460069447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45995.262460069447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45995.262460069447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45995.262460069447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45995.262460069447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45995.262460069447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45995.262460069447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45995.262460069447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45995.262460069447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45995.262460069447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45995.262460069447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45995.262460069447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45995.262460069447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45995.262460069447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45995.262460069447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45995.262460069447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45995.262460069447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45995.262460069447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45995.262460069447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45995.262460069447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45995.262460069447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45995.262460069447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45995.262460069447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45995.262460069447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45995.262460069447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45995.262460069447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45995.262460069447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45995.262460069447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45995.262460069447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45995.262460069447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45995.262460069447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45995.262460069447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45995.262460069447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45995.262460069447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45995.262460069447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45995.262460069447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45995.262460069447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45995.262460069447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45995.262460069447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45995.262460069447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45995.262460069447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45995.262460069447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45995.262460069447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45995.262460069447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45995.262460069447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45995.262460069447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45995.262460069447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45995.262460069447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45995.262460069447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45995.262460069447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45995.262460069447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45995.262460069447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45995.262460069447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45995.262460069447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45995.262460069447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45995.262460069447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45995.262460069447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45995.262460069447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45995.262460069447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45995.262460069447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45995.262460069447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45995.262460069447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45995.262460069447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45995.262460069447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45995.262460069447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45995.262460069447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45995.262460069447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45995.262460069447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45995.262460069447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45995.262460069447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45995.262460069447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45995.262460069447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45995.262460069447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45995.262460069447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45995.262460069447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45995.262460069447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45995.262460069447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45995.262460069447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45995.262460069447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45995.262460069447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45995.262460069447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45995.262460069447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45995.262460069447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45995.262460069447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45995.262460069447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45995.262460069447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45995.262460069447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45995.262460069447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45995.262460069447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45995.262460069447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45995.262460069447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45995.262460069447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45995.262460069447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45995.262460069447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45995.262460069447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45995.262460069447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45995.262460069447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45995.262460069447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45995.262460069447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45995.262460069447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45995.262460069447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45995.262460069447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45995.262460069447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45995.262460069447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45995.262460069447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45995.262460069447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45995.262460069447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45995.262460069447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45995.262460069447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45995.262460069447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45995.262460069447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45995.262460069447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45995.262460069447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45995.262460069447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45995.262460069447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45995.262460069447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45995.262460069447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45995.262460069447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45995.262460069447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45995.262460069447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45995.262460069447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45995.262460069447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45995.262460069447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45995.262460069447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45995.262460069447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45995.262460069447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45995.262460069447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45995.262460069447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45995.262460069447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45995.262460069447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45995.262460069447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45995.262460069447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45995.262460069447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45995.262460069447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45995.262460069447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45995.262460069447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45995.262460069447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45995.262460069447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45995.262460069447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45995.262460069447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45995.262460069447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45995.262460069447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45995.262460069447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45995.262460069447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45995.262460069447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45995.262460069447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45995.262460069447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45995.262460069447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45995.262460069447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45995.262460069447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45995.262460069447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45995.262460069447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45995.262460069447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45995.262460069447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45995.262460069447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45995.262460069447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45995.262460069447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45995.262460069447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45995.262460069447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45995.262460069447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45995.262460069447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45995.262460069447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45995.262460069447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45995.262460069447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45995.262460069447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45995.262460069447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45995.262460069447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45995.262460069447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45995.262460069447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45995.262460069447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45995.262460069447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45995.262460069447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45995.262460069447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45995.262460069447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45995.262460069447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45995.262460069447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45995.262460069447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45995.262460069447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45995.262460069447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45995.262460069447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45995.262460069447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45995.262460069447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45995.262460069447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45995.262460069447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45995.262460069447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45995.262460069447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45995.262460069447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45995.262460069447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45995.262460069447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45995.262460069447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45995.262460069447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45995.262460069447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45995.262460069447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45995.262460069447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45995.262460069447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45995.262460069447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45995.262460069447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45995.262460069447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45995.262460069447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45995.262460069447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45995.262460069447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45995.262460069447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45995.262460069447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45995.262460069447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45995.262460069447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45995.262460069447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45995.262460069447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45995.262460069447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45995.262460069447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45995.262460069447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45995.262460069447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45995.262460069447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45995.262460069447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45995.262460069447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45995.262460069447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45995.262460069447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45995.262460069447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45995.262460069447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45995.262460069447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45995.262460069447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45995.262460069447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45995.262460069447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45995.262460069447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45995.262460069447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45995.262460069447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45995.262460069447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45995.262460069447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45995.262460069447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45995.262460069447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45995.262460069447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45995.262460069447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45995.262460069447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45995.262460069447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45995.262460069447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45995.262460069447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45995.262460069447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45995.262460069447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45995.262460069447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45995.262460069447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45995.262460069447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45995.262460069447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45995.262460069447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45995.262460069447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45995.262460069447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45995.262460069447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45995.262460069447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45995.262460069447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45995.262460069447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45995.262460069447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45995.262460069447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45995.262460069447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45995.262460069447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45995.262460069447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45995.262460069447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45995.262460069447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45995.262460069447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45995.262460069447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45995.262460069447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45995.262460069447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45995.262460069447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45995.262460069447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45995.262460069447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45995.262460069447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45995.262460069447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45995.262460069447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45995.262460069447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45995.262460069447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45995.262460069447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45995.262460069447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45995.262460069447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45995.262460069447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45995.262460069447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45995.262460069447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45995.262460069447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45995.262460069447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45995.262460069447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45995.262460069447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45995.262460069447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45995.262460069447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45995.262460069447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45995.262460069447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45995.262460069447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45995.262460069447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45995.262460069447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45995.262460069447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45995.262460069447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45995.262460069447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45995.262460069447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45995.262460069447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45995.262460069447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45995.262460069447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45995.262460069447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45995.262460069447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45995.262460069447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45995.262460069447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45995.262460069447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45995.262460069447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45995.262460069447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45995.262460069447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45995.262460069447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45995.262460069447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45995.262460069447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45995.262460069447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45995.262460069447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45995.262460069447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45995.262460069447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45995.262460069447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45995.262460069447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45995.262460069447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45995.262460069447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45995.262460069447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45995.262460069447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45995.262460069447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45995.262460069447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45995.262460069447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45995.262460069447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45995.262460069447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45995.262460069447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45995.262460069447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45995.262460069447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45995.262460069447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45995.262460069447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45995.262460069447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45995.262460069447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45995.262460069447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45995.262460069447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45995.262460069447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45995.262460069447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45995.262460069447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45995.262460069447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45995.262460069447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45995.262460069447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45995.262460069447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45995.262460069447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45995.262460069447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45995.262460069447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45995.262460069447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45995.262460069447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45995.262460069447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45995.262460069447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45995.262460069447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45995.262460069447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45995.262460069447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45995.262460069447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45995.262460069447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45995.262460069447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45995.262460069447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45995.262460069447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45995.262460069447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45995.262460069447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45995.262460069447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45995.262460069447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45995.262460069447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45995.262460069447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45995.262460069447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45995.262460069447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45995.262460069447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45995.262460069447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45995.262460069447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45995.262460069447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45995.262460069447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45995.262460069447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45995.262460069447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45995.262460069447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45995.262460069447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45995.262460069447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45995.262460069447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45995.262460069447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45995.262460069447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45995.262460069447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45995.262460069447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45995.262460069447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45995.262460069447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45995.262460069447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45995.262460069447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45995.262460069447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45995.262460069447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45995.262460069447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45995.262460069447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45995.262460069447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45995.262460069447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45995.262460069447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45995.262460069447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45995.262460069447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45995.262460069447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45995.262460069447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45995.262460069447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45995.262460069447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45995.262460069447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45995.262460069447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45995.262460069447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45995.262460069447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45995.262460069447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45995.262460069447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45995.262460069447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45995.262460069447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45995.262460069447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45995.262460069447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45995.262460069447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45995.262460069447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45995.262460069447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45995.262460069447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45995.262460069447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45995.262460069447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45995.262460069447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45995.262460069447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45995.262460069447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45995.262460069447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45995.262460069447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45995.262460069447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45995.262460069447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45995.262460069447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45995.262460069447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45995.262460069447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45995.262460069447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45995.262460069447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45995.262460069447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45995.262460069447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45995.262460069447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45995.262460069447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45995.262460069447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45995.262460069447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45995.262460069447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45995.262460069447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45995.262460069447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45995.262460069447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45995.262460069447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45995.262460069447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45995.262460069447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45995.262460069447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45995.262460069447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45995.262460069447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45995.262460069447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45995.262460069447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45995.262460069447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45995.262460069447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45995.262460069447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45995.262460069447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45995.262460069447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45995.262460069447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45995.262460069447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45995.262460069447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45995.262460069447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45995.262460069447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45995.262460069447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45995.262460069447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45995.262460069447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45995.262460069447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45995.262460069447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45995.262460069447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45995.262460069447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45995.262460069447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45995.262460069447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45995.262460069447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45995.262460069447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45995.262460069447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45995.262460069447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45995.262460069447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45995.262460069447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45995.262460069447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45995.262460069447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45995.262460069447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45995.262460069447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45995.262460069447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45995.262460069447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45995.262460069447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45995.262460069447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45995.262460069447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45995.262460069447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45995.262460069447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45995.262460069447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45995.262460069447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45995.262460069447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45995.262460069447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45995.262460069447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45995.262460069447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45995.262460069447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45995.262460069447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45995.262460069447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45995.262460069447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45995.262460069447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45995.262460069447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45995.262460069447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45995.262460069447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45995.262460069447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45995.262460069447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45995.262460069447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45995.262460069447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45995.262460069447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45995.262460069447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45995.262460069447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45995.262460069447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45995.262460069447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45995.262460069447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45995.262460069447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45995.262460069447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45995.262460069447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45995.262460069447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45995.262460069447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45995.262460069447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45995.262460069447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45995.262460069447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45995.262460069447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45995.262460069447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45995.262460069447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45995.262460069447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45995.262460069447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45995.262460069447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45995.262460069447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45995.262460069447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45995.262460069447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45995.262460069447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45995.262460069447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45995.262460069447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45995.262460069447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45995.262460069447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45995.262460069447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45995.262460069447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45995.262460069447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45995.262460069447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45995.262460069447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45995.262460069447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45995.262460069447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45995.262460069447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45995.262460069447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45995.262460069447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45995.262460069447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45995.262460069447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45995.262460069447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45995.262460069447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45995.262460069447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45995.262460069447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45995.262460069447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45995.262460069447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45995.262460069447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45995.262460069447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45995.262460069447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45995.262460069447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45995.262460069447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45995.262460069447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45995.262460069447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45995.262460069447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45995.262460069447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45995.262460069447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45995.262460069447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45995.262460069447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45995.262460069447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45995.262460069447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45995.262460069447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45995.262460069447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45995.262460069447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45995.262460069447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45995.262460069447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45995.262460069447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45995.262460069447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45995.262460069447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45995.262460069447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45995.262460069447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45995.262460069447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45995.262460069447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45995.262460069447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45995.262460069447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45995.262460069447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45995.262460069447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45995.262460069447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45995.262460069447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45995.262460069447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45995.262460069447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45995.262460069447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45995.262460069447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45995.262460069447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45995.262460069447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45995.262460069447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45995.262460069447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45995.262460069447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45995.262460069447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45995.262460069447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45995.262460069447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45995.262460069447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45995.262460069447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45995.262460069447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45995.262460069447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45995.262460069447</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8"/>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291.78174247685092</v>
      </c>
      <c r="H2" s="92">
        <v>45703.474768518521</v>
      </c>
      <c r="I2" s="92" t="str">
        <f>IFERROR(VLOOKUP(D2,DB!A:F,6,0),"")</f>
        <v>SCECO</v>
      </c>
      <c r="J2" s="92" t="str">
        <f>IFERROR(VLOOKUP(D2,DB!A:G,7,0),"")</f>
        <v>Dead</v>
      </c>
      <c r="K2" s="94" t="s">
        <v>39194</v>
      </c>
      <c r="L2" s="88" t="str">
        <f>IFERROR(VLOOKUP(D2,DB!A:I,9,0),"")</f>
        <v>Latis</v>
      </c>
    </row>
    <row r="3" spans="1:16" ht="15" customHeight="1">
      <c r="A3" s="88" t="s">
        <v>39195</v>
      </c>
      <c r="B3" s="110" t="str">
        <f>IFERROR(VLOOKUP(D3,DB!A:K,11,0),"")</f>
        <v>R4</v>
      </c>
      <c r="C3" s="90">
        <v>1</v>
      </c>
      <c r="D3" s="88" t="s">
        <v>39196</v>
      </c>
      <c r="E3" s="91" t="s">
        <v>39106</v>
      </c>
      <c r="F3" s="92">
        <v>45994.982638888891</v>
      </c>
      <c r="G3" s="93">
        <f t="shared" ref="G3:G34" ca="1" si="0">IFERROR(NOW()-F3,"")</f>
        <v>0.27982118055660976</v>
      </c>
      <c r="H3" s="92">
        <v>45994.977592592593</v>
      </c>
      <c r="I3" s="110" t="str">
        <f>IFERROR(VLOOKUP(D3,DB!A:F,6,0),"")</f>
        <v>Generator-SG</v>
      </c>
      <c r="J3" s="110" t="str">
        <f>IFERROR(VLOOKUP(D3,DB!A:G,7,0),"")</f>
        <v>Dead</v>
      </c>
      <c r="K3" s="94" t="s">
        <v>39197</v>
      </c>
      <c r="L3" s="88" t="str">
        <f>IFERROR(VLOOKUP(D3,DB!A:I,9,0),"")</f>
        <v>Latis</v>
      </c>
    </row>
    <row r="4" spans="1:16" ht="15" customHeight="1">
      <c r="A4" s="110" t="s">
        <v>39198</v>
      </c>
      <c r="B4" s="110" t="str">
        <f>IFERROR(VLOOKUP(D4,DB!A:K,11,0),"")</f>
        <v>R4</v>
      </c>
      <c r="C4" s="90">
        <v>1</v>
      </c>
      <c r="D4" s="88" t="s">
        <v>29443</v>
      </c>
      <c r="E4" s="91" t="s">
        <v>39106</v>
      </c>
      <c r="F4" s="92">
        <v>45995.237500000003</v>
      </c>
      <c r="G4" s="93">
        <f t="shared" ca="1" si="0"/>
        <v>2.4960069444205146E-2</v>
      </c>
      <c r="H4" s="92">
        <v>45995.231712962966</v>
      </c>
      <c r="I4" s="110" t="str">
        <f>IFERROR(VLOOKUP(D4,DB!A:F,6,0),"")</f>
        <v>SCECO</v>
      </c>
      <c r="J4" s="110" t="str">
        <f>IFERROR(VLOOKUP(D4,DB!A:G,7,0),"")</f>
        <v>Dead</v>
      </c>
      <c r="K4" s="94" t="s">
        <v>39199</v>
      </c>
      <c r="L4" s="88" t="str">
        <f>IFERROR(VLOOKUP(D4,DB!A:I,9,0),"")</f>
        <v>Latis</v>
      </c>
    </row>
    <row r="5" spans="1:16" ht="15" customHeight="1">
      <c r="A5" s="110"/>
      <c r="B5" s="110" t="str">
        <f>IFERROR(VLOOKUP(D5,DB!A:K,11,0),"")</f>
        <v/>
      </c>
      <c r="C5" s="90"/>
      <c r="D5" s="88"/>
      <c r="E5" s="91"/>
      <c r="F5" s="92"/>
      <c r="G5" s="93">
        <f t="shared" ca="1" si="0"/>
        <v>45995.262460069447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45995.262460069447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45995.262460069447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45995.262460069447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45995.262460069447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45995.262460069447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45995.262460069447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45995.262460069447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45995.262460069447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45995.262460069447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45995.262460069447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45995.262460069447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45995.262460069447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45995.262460069447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45995.262460069447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45995.262460069447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45995.262460069447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45995.262460069447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45995.262460069447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45995.262460069447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45995.262460069447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45995.262460069447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45995.262460069447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45995.262460069447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45995.262460069447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45995.262460069447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45995.262460069447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45995.262460069447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45995.262460069447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45995.262460069447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45995.262460069447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45995.262460069447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45995.262460069447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45995.262460069447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45995.262460069447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45995.262460069447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45995.262460069447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45995.262460069447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45995.262460069447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45995.262460069447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45995.262460069447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45995.262460069447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45995.262460069447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45995.262460069447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45995.262460069447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45995.262460069447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45995.262460069447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45995.262460069447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45995.262460069447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45995.262460069447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45995.262460069447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45995.262460069447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45995.262460069447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45995.262460069447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45995.262460069447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45995.262460069447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45995.262460069447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45995.262460069447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45995.262460069447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45995.262460069447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45995.262460069447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45995.262460069447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45995.262460069447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45995.262460069447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45995.262460069447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45995.262460069447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45995.262460069447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45995.262460069447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45995.262460069447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45995.262460069447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45995.262460069447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45995.262460069447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45995.262460069447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45995.262460069447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45995.262460069447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45995.262460069447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45995.262460069447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45995.262460069447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45995.262460069447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45995.262460069447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45995.262460069447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45995.262460069447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45995.262460069447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45995.262460069447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45995.262460069447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45995.262460069447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45995.262460069447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45995.262460069447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45995.262460069447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45995.262460069447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45995.262460069447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45995.262460069447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45995.262460069447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45995.262460069447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45995.262460069447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45995.262460069447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45995.262460069447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45995.262460069447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45995.262460069447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45995.262460069447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45995.262460069447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45995.262460069447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45995.262460069447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45995.262460069447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45995.262460069447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45995.262460069447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45995.262460069447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45995.262460069447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45995.262460069447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45995.262460069447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45995.262460069447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45995.262460069447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45995.262460069447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45995.262460069447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45995.262460069447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45995.262460069447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45995.262460069447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45995.262460069447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45995.262460069447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45995.262460069447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45995.262460069447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45995.262460069447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45995.262460069447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45995.262460069447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45995.262460069447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45995.262460069447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45995.262460069447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45995.262460069447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45995.262460069447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45995.262460069447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45995.262460069447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45995.262460069447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45995.262460069447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45995.262460069447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45995.262460069447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45995.262460069447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45995.262460069447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45995.262460069447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45995.262460069447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45995.262460069447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45995.262460069447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45995.262460069447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45995.262460069447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45995.262460069447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45995.262460069447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45995.262460069447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45995.262460069447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45995.262460069447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45995.262460069447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45995.262460069447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45995.262460069447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45995.262460069447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45995.262460069447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45995.262460069447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45995.262460069447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45995.262460069447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45995.262460069447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45995.262460069447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08" ca="1" si="3">IFERROR(NOW()-F163,"")</f>
        <v>45995.262460069447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45995.262460069447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45995.262460069447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45995.262460069447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45995.262460069447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45995.262460069447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45995.262460069447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45995.262460069447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45995.262460069447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45995.262460069447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45995.262460069447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45995.262460069447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45995.262460069447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45995.262460069447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45995.262460069447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45995.262460069447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45995.262460069447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45995.262460069447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45995.262460069447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45995.262460069447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45995.262460069447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45995.262460069447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45995.262460069447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45995.262460069447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45995.262460069447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45995.262460069447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45995.262460069447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45995.262460069447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45995.262460069447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45995.262460069447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45995.262460069447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45995.262460069447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45995.262460069447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45995.262460069447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45995.262460069447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45995.262460069447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45995.262460069447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45995.262460069447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45995.262460069447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45995.262460069447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45995.262460069447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45995.262460069447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45995.262460069447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45995.262460069447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45995.262460069447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45995.262460069447</v>
      </c>
      <c r="H208" s="92"/>
      <c r="I208" s="110" t="str">
        <f>IFERROR(VLOOKUP(D208,DB!A:F,6,0),"")</f>
        <v/>
      </c>
      <c r="J208" s="110" t="str">
        <f>IFERROR(VLOOKUP(D208,DB!A:G,7,0),"")</f>
        <v/>
      </c>
      <c r="K208" s="94"/>
      <c r="L208" s="88" t="str">
        <f>IFERROR(VLOOKUP(D208,DB!A:I,9,0),"")</f>
        <v/>
      </c>
    </row>
  </sheetData>
  <dataValidations count="2">
    <dataValidation allowBlank="1" showInputMessage="1" showErrorMessage="1" sqref="E1" xr:uid="{A4F81451-56CC-4543-9497-104C4E44EE4B}"/>
    <dataValidation type="list" allowBlank="1" showInputMessage="1" showErrorMessage="1" sqref="E2:E2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103.4303998842588</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39186</v>
      </c>
      <c r="F3" s="38">
        <v>45926.188877314817</v>
      </c>
      <c r="G3" s="105">
        <f t="shared" ref="G3" ca="1" si="0">IFERROR(NOW()-F3,"")</f>
        <v>69.073582754630479</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39186</v>
      </c>
      <c r="F4" s="107">
        <v>45948.661111111112</v>
      </c>
      <c r="G4" s="108">
        <f t="shared" ref="G4" ca="1" si="1">IFERROR(NOW()-F4,"")</f>
        <v>46.601348958334711</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13.889161458333547</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37"/>
      <c r="E6" s="37"/>
      <c r="F6" s="38"/>
      <c r="G6" s="135">
        <f ca="1">IFERROR(NOW()-F6,"")</f>
        <v>45995.262460069447</v>
      </c>
      <c r="H6" s="38"/>
      <c r="I6" s="37" t="str">
        <f>IFERROR(VLOOKUP(D6,DB!A:F,6,0),"")</f>
        <v/>
      </c>
      <c r="J6" s="37" t="str">
        <f>IFERROR(VLOOKUP(D6,DB!A:G,7,0),"")</f>
        <v/>
      </c>
      <c r="K6" s="37"/>
      <c r="L6" s="37" t="str">
        <f>IFERROR(VLOOKUP(D6,DB!A:I,9,0),"")</f>
        <v/>
      </c>
    </row>
    <row r="7" spans="1:13">
      <c r="A7" s="150"/>
      <c r="B7" s="150" t="str">
        <f>IFERROR(VLOOKUP(D7,DB!A:K,11,0),"")</f>
        <v/>
      </c>
      <c r="C7" s="150"/>
      <c r="D7" s="150"/>
      <c r="E7" s="150"/>
      <c r="F7" s="151"/>
      <c r="G7" s="152">
        <f ca="1">IFERROR(NOW()-F7,"")</f>
        <v>45995.262460069447</v>
      </c>
      <c r="H7" s="151"/>
      <c r="I7" s="150" t="str">
        <f>IFERROR(VLOOKUP(D7,DB!A:F,6,0),"")</f>
        <v/>
      </c>
      <c r="J7" s="150" t="str">
        <f>IFERROR(VLOOKUP(D7,DB!A:G,7,0),"")</f>
        <v/>
      </c>
      <c r="K7" s="150"/>
      <c r="L7" s="150" t="str">
        <f>IFERROR(VLOOKUP(D7,DB!A:I,9,0),"")</f>
        <v/>
      </c>
    </row>
    <row r="8" spans="1:13">
      <c r="A8" s="37"/>
      <c r="B8" s="37" t="str">
        <f>IFERROR(VLOOKUP(D8,DB!A:K,11,0),"")</f>
        <v/>
      </c>
      <c r="C8" s="37"/>
      <c r="D8" s="37"/>
      <c r="E8" s="37"/>
      <c r="F8" s="38"/>
      <c r="G8" s="135">
        <f t="shared" ref="G8:G39" ca="1" si="2">IFERROR(NOW()-F8,"")</f>
        <v>45995.262460069447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45995.262460069447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45995.262460069447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45995.262460069447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45995.262460069447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45995.262460069447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45995.262460069447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45995.262460069447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45995.262460069447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45995.262460069447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45995.262460069447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45995.262460069447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45995.262460069447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45995.262460069447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45995.262460069447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45995.262460069447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45995.262460069447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45995.262460069447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45995.262460069447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45995.262460069447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45995.262460069447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45995.262460069447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45995.262460069447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45995.262460069447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45995.262460069447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45995.262460069447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45995.262460069447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45995.262460069447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45995.262460069447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45995.262460069447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45995.262460069447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45995.262460069447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ref="G40:G71" ca="1" si="3">IFERROR(NOW()-F40,"")</f>
        <v>45995.262460069447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45995.262460069447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45995.262460069447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45995.262460069447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45995.262460069447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45995.262460069447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45995.262460069447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45995.262460069447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45995.262460069447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45995.262460069447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45995.262460069447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45995.262460069447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45995.262460069447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45995.262460069447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45995.262460069447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45995.262460069447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45995.262460069447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45995.262460069447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45995.262460069447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45995.262460069447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45995.262460069447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45995.262460069447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45995.262460069447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45995.262460069447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45995.262460069447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45995.262460069447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45995.262460069447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45995.262460069447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45995.262460069447</v>
      </c>
      <c r="H68" s="38"/>
      <c r="I68" s="37" t="str">
        <f>IFERROR(VLOOKUP(D68,DB!A:F,6,0),"")</f>
        <v/>
      </c>
      <c r="J68" s="37" t="str">
        <f>IFERROR(VLOOKUP(D68,DB!A:G,7,0),"")</f>
        <v/>
      </c>
      <c r="K68" s="37"/>
      <c r="L68" s="37" t="str">
        <f>IFERROR(VLOOKUP(D68,DB!A:I,9,0),"")</f>
        <v/>
      </c>
    </row>
    <row r="69" spans="1:12">
      <c r="A69" s="150"/>
      <c r="B69" s="150" t="str">
        <f>IFERROR(VLOOKUP(D69,DB!A:K,11,0),"")</f>
        <v/>
      </c>
      <c r="C69" s="150"/>
      <c r="D69" s="150"/>
      <c r="E69" s="150"/>
      <c r="F69" s="151"/>
      <c r="G69" s="152">
        <f t="shared" ca="1" si="3"/>
        <v>45995.262460069447</v>
      </c>
      <c r="H69" s="151"/>
      <c r="I69" s="150" t="str">
        <f>IFERROR(VLOOKUP(D69,DB!A:F,6,0),"")</f>
        <v/>
      </c>
      <c r="J69" s="150" t="str">
        <f>IFERROR(VLOOKUP(D69,DB!A:G,7,0),"")</f>
        <v/>
      </c>
      <c r="K69" s="150"/>
      <c r="L69" s="150"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9"/>
  <sheetViews>
    <sheetView workbookViewId="0">
      <selection activeCell="A4" sqref="A4:X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2</v>
      </c>
      <c r="D2" s="119" t="s">
        <v>39062</v>
      </c>
      <c r="E2" s="142" t="s">
        <v>39106</v>
      </c>
      <c r="F2" s="121">
        <v>45994.897546296299</v>
      </c>
      <c r="G2" s="101">
        <f t="shared" ref="G2:G63" ca="1" si="0">IFERROR(NOW()-F2,"-")</f>
        <v>0.36491377314814599</v>
      </c>
      <c r="H2" s="121">
        <v>45994.855833333335</v>
      </c>
      <c r="I2" s="119" t="str">
        <f>IFERROR(VLOOKUP(D2,DB!A:F,6,0),"")</f>
        <v>Generator-SG</v>
      </c>
      <c r="J2" s="119" t="str">
        <f>IFERROR(VLOOKUP(D2,DB!A:G,7,0),"")</f>
        <v>Vandalized</v>
      </c>
      <c r="K2" s="122" t="s">
        <v>39209</v>
      </c>
      <c r="L2" s="137" t="str">
        <f>IFERROR(VLOOKUP(D2,DB!A:I,9,0),"")</f>
        <v>Latis</v>
      </c>
    </row>
    <row r="3" spans="1:16382" ht="31.5" customHeight="1">
      <c r="A3" s="118"/>
      <c r="B3" s="119" t="str">
        <f>IFERROR(VLOOKUP(D3,DB!A:K,11,0),"")</f>
        <v/>
      </c>
      <c r="C3" s="120"/>
      <c r="D3" s="119"/>
      <c r="E3" s="142"/>
      <c r="F3" s="121"/>
      <c r="G3" s="101">
        <f t="shared" ca="1" si="0"/>
        <v>45995.262460069447</v>
      </c>
      <c r="H3" s="121"/>
      <c r="I3" s="119" t="str">
        <f>IFERROR(VLOOKUP(D3,DB!A:F,6,0),"")</f>
        <v/>
      </c>
      <c r="J3" s="119" t="str">
        <f>IFERROR(VLOOKUP(D3,DB!A:G,7,0),"")</f>
        <v/>
      </c>
      <c r="K3" s="122" t="s">
        <v>39210</v>
      </c>
      <c r="L3" s="137" t="str">
        <f>IFERROR(VLOOKUP(D3,DB!A:I,9,0),"")</f>
        <v/>
      </c>
    </row>
    <row r="4" spans="1:16382" ht="31.5" customHeight="1">
      <c r="A4" s="118"/>
      <c r="B4" s="119" t="str">
        <f>IFERROR(VLOOKUP(D4,DB!A:K,11,0),"")</f>
        <v/>
      </c>
      <c r="C4" s="120"/>
      <c r="D4" s="119"/>
      <c r="E4" s="142"/>
      <c r="F4" s="121"/>
      <c r="G4" s="72">
        <f t="shared" ca="1" si="0"/>
        <v>45995.262460069447</v>
      </c>
      <c r="H4" s="121"/>
      <c r="I4" s="119" t="str">
        <f>IFERROR(VLOOKUP(D4,DB!A:F,6,0),"")</f>
        <v/>
      </c>
      <c r="J4" s="119" t="s">
        <v>39210</v>
      </c>
      <c r="K4" s="122"/>
      <c r="L4" s="137" t="str">
        <f>IFERROR(VLOOKUP(D4,DB!A:I,9,0),"")</f>
        <v/>
      </c>
    </row>
    <row r="5" spans="1:16382" ht="31.5" customHeight="1">
      <c r="A5" s="118"/>
      <c r="B5" s="119" t="str">
        <f>IFERROR(VLOOKUP(D5,DB!A:K,11,0),"")</f>
        <v/>
      </c>
      <c r="C5" s="120"/>
      <c r="D5" s="119"/>
      <c r="E5" s="142"/>
      <c r="F5" s="121"/>
      <c r="G5" s="72">
        <f t="shared" ca="1" si="0"/>
        <v>45995.262460069447</v>
      </c>
      <c r="H5" s="121"/>
      <c r="I5" s="72"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45995.262460069447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45995.262460069447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45995.262460069447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45995.262460069447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45995.262460069447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45995.262460069447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45995.262460069447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45995.262460069447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45995.262460069447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45995.262460069447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45995.262460069447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45995.262460069447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45995.262460069447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45995.262460069447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45995.262460069447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45995.262460069447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45995.262460069447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45995.262460069447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45995.262460069447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45995.262460069447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45995.262460069447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45995.262460069447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45995.262460069447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45995.262460069447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45995.262460069447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45995.262460069447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45995.262460069447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45995.262460069447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45995.262460069447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45995.262460069447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45995.262460069447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45995.262460069447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45995.262460069447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45995.262460069447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45995.262460069447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45995.262460069447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45995.262460069447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45995.262460069447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45995.262460069447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45995.262460069447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45995.262460069447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45995.262460069447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45995.262460069447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45995.262460069447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45995.262460069447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45995.262460069447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45995.262460069447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45995.262460069447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45995.262460069447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45995.262460069447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45995.262460069447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45995.262460069447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45995.262460069447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45995.262460069447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45995.262460069447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45995.262460069447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45995.262460069447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45995.262460069447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ref="G64:G127" ca="1" si="1">IFERROR(NOW()-F64,"-")</f>
        <v>45995.262460069447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45995.262460069447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45995.262460069447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45995.262460069447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45995.262460069447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45995.262460069447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45995.262460069447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45995.262460069447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45995.262460069447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45995.262460069447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45995.262460069447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45995.262460069447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45995.262460069447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45995.262460069447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45995.262460069447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45995.262460069447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45995.262460069447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45995.262460069447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45995.262460069447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45995.262460069447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45995.262460069447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45995.262460069447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45995.262460069447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45995.262460069447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45995.262460069447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45995.262460069447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45995.262460069447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45995.262460069447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45995.262460069447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45995.262460069447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45995.262460069447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45995.262460069447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45995.262460069447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45995.262460069447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45995.262460069447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45995.262460069447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45995.262460069447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45995.262460069447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45995.262460069447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45995.262460069447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45995.262460069447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45995.262460069447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45995.262460069447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45995.262460069447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45995.262460069447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45995.262460069447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45995.262460069447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45995.262460069447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45995.262460069447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45995.262460069447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45995.262460069447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45995.262460069447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45995.262460069447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45995.262460069447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45995.262460069447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45995.262460069447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45995.262460069447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45995.262460069447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45995.262460069447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45995.262460069447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45995.262460069447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45995.262460069447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45995.262460069447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45995.262460069447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ref="G128:G191" ca="1" si="2">IFERROR(NOW()-F128,"-")</f>
        <v>45995.262460069447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45995.262460069447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45995.262460069447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45995.262460069447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45995.262460069447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45995.262460069447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45995.262460069447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45995.262460069447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45995.262460069447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45995.262460069447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45995.262460069447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45995.262460069447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45995.262460069447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45995.262460069447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45995.262460069447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45995.262460069447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45995.262460069447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45995.262460069447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45995.262460069447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45995.262460069447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45995.262460069447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45995.262460069447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45995.262460069447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45995.262460069447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45995.262460069447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45995.262460069447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45995.262460069447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45995.262460069447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45995.262460069447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45995.262460069447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45995.262460069447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45995.262460069447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45995.262460069447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45995.262460069447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45995.262460069447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45995.262460069447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45995.262460069447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45995.262460069447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45995.262460069447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45995.262460069447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45995.262460069447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45995.262460069447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45995.262460069447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45995.262460069447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45995.262460069447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45995.262460069447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45995.262460069447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45995.262460069447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45995.262460069447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45995.262460069447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45995.262460069447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45995.262460069447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45995.262460069447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45995.262460069447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45995.262460069447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45995.262460069447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45995.262460069447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45995.262460069447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45995.262460069447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45995.262460069447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45995.262460069447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45995.262460069447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45995.262460069447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45995.262460069447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ref="G192:G255" ca="1" si="3">IFERROR(NOW()-F192,"-")</f>
        <v>45995.262460069447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45995.262460069447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45995.262460069447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45995.262460069447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45995.262460069447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45995.262460069447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45995.262460069447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45995.262460069447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45995.262460069447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45995.262460069447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45995.262460069447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45995.262460069447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45995.262460069447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45995.262460069447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45995.262460069447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45995.262460069447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45995.262460069447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45995.262460069447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45995.262460069447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45995.262460069447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45995.262460069447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45995.262460069447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45995.262460069447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45995.262460069447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45995.262460069447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45995.262460069447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45995.262460069447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45995.262460069447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45995.262460069447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45995.262460069447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45995.262460069447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45995.262460069447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45995.262460069447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45995.262460069447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45995.262460069447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45995.262460069447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45995.262460069447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45995.262460069447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45995.262460069447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45995.262460069447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45995.262460069447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45995.262460069447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45995.262460069447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45995.262460069447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45995.262460069447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45995.262460069447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45995.262460069447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45995.262460069447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45995.262460069447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45995.262460069447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45995.262460069447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45995.262460069447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45995.262460069447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45995.262460069447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45995.262460069447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45995.262460069447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45995.262460069447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45995.262460069447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45995.262460069447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45995.262460069447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45995.262460069447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45995.262460069447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45995.262460069447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45995.262460069447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ref="G256:G319" ca="1" si="4">IFERROR(NOW()-F256,"-")</f>
        <v>45995.262460069447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45995.262460069447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45995.262460069447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45995.262460069447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45995.262460069447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45995.262460069447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45995.262460069447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45995.262460069447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45995.262460069447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45995.262460069447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45995.262460069447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45995.262460069447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45995.262460069447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45995.262460069447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45995.262460069447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45995.262460069447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45995.262460069447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45995.262460069447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45995.262460069447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45995.262460069447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45995.262460069447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45995.262460069447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45995.262460069447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45995.262460069447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45995.262460069447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45995.262460069447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45995.262460069447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45995.262460069447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45995.262460069447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45995.262460069447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45995.262460069447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45995.262460069447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45995.262460069447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45995.262460069447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45995.262460069447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45995.262460069447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45995.262460069447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45995.262460069447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45995.262460069447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45995.262460069447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45995.262460069447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45995.262460069447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45995.262460069447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45995.262460069447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45995.262460069447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45995.262460069447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45995.262460069447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45995.262460069447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45995.262460069447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45995.262460069447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45995.262460069447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45995.262460069447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45995.262460069447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45995.262460069447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45995.262460069447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45995.262460069447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45995.262460069447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45995.262460069447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45995.262460069447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45995.262460069447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45995.262460069447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45995.262460069447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45995.262460069447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45995.262460069447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ref="G320:G383" ca="1" si="5">IFERROR(NOW()-F320,"-")</f>
        <v>45995.262460069447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45995.262460069447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45995.262460069447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45995.262460069447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45995.262460069447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45995.262460069447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45995.262460069447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45995.262460069447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45995.262460069447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45995.262460069447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45995.262460069447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45995.262460069447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45995.262460069447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45995.262460069447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45995.262460069447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45995.262460069447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45995.262460069447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45995.262460069447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45995.262460069447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45995.262460069447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45995.262460069447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45995.262460069447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45995.262460069447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45995.262460069447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45995.262460069447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45995.262460069447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45995.262460069447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45995.262460069447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45995.262460069447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45995.262460069447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45995.262460069447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45995.262460069447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45995.262460069447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45995.262460069447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45995.262460069447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45995.262460069447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45995.262460069447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45995.262460069447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45995.262460069447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45995.262460069447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45995.262460069447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45995.262460069447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45995.262460069447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45995.262460069447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45995.262460069447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45995.262460069447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45995.262460069447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45995.262460069447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45995.262460069447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45995.262460069447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45995.262460069447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45995.262460069447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45995.262460069447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45995.262460069447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45995.262460069447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45995.262460069447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45995.262460069447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45995.262460069447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45995.262460069447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45995.262460069447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45995.262460069447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45995.262460069447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45995.262460069447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45995.262460069447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ref="G384:G447" ca="1" si="6">IFERROR(NOW()-F384,"-")</f>
        <v>45995.262460069447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45995.262460069447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45995.262460069447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45995.262460069447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45995.262460069447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45995.262460069447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45995.262460069447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45995.262460069447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45995.262460069447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45995.262460069447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45995.262460069447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45995.262460069447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45995.262460069447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45995.262460069447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45995.262460069447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45995.262460069447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45995.262460069447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45995.262460069447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45995.262460069447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45995.262460069447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45995.262460069447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45995.262460069447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45995.262460069447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45995.262460069447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45995.262460069447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45995.262460069447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45995.262460069447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45995.262460069447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45995.262460069447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45995.262460069447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45995.262460069447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45995.262460069447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45995.262460069447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45995.262460069447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45995.262460069447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45995.262460069447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45995.262460069447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45995.262460069447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45995.262460069447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45995.262460069447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45995.262460069447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45995.262460069447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45995.262460069447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45995.262460069447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45995.262460069447</v>
      </c>
      <c r="H428" s="121"/>
      <c r="I428" s="119" t="str">
        <f>IFERROR(VLOOKUP(D428,DB!A:F,6,0),"")</f>
        <v/>
      </c>
      <c r="J428" s="119" t="str">
        <f>IFERROR(VLOOKUP(D428,DB!A:G,7,0),"")</f>
        <v/>
      </c>
      <c r="K428" s="122"/>
      <c r="L428" s="137" t="str">
        <f>IFERROR(VLOOKUP(D428,DB!A:I,9,0),"")</f>
        <v/>
      </c>
    </row>
    <row r="429" spans="1:12" ht="31.5" customHeight="1">
      <c r="A429" s="143"/>
      <c r="B429" s="144" t="str">
        <f>IFERROR(VLOOKUP(D429,DB!A:K,11,0),"")</f>
        <v/>
      </c>
      <c r="C429" s="145"/>
      <c r="D429" s="144"/>
      <c r="E429" s="142"/>
      <c r="F429" s="146"/>
      <c r="G429" s="147">
        <f t="shared" ca="1" si="6"/>
        <v>45995.262460069447</v>
      </c>
      <c r="H429" s="146"/>
      <c r="I429" s="144" t="str">
        <f>IFERROR(VLOOKUP(D429,DB!A:F,6,0),"")</f>
        <v/>
      </c>
      <c r="J429" s="144" t="str">
        <f>IFERROR(VLOOKUP(D429,DB!A:G,7,0),"")</f>
        <v/>
      </c>
      <c r="K429" s="148"/>
      <c r="L429" s="149" t="str">
        <f>IFERROR(VLOOKUP(D429,DB!A:I,9,0),"")</f>
        <v/>
      </c>
    </row>
  </sheetData>
  <dataValidations count="2">
    <dataValidation allowBlank="1" showInputMessage="1" showErrorMessage="1" sqref="E1" xr:uid="{9E1BC488-8814-4F8A-8DBE-742B3278AB71}"/>
    <dataValidation type="list" allowBlank="1" showInputMessage="1" showErrorMessage="1" sqref="E2:E4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2025-12-04T03:18:01Z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